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480" windowHeight="11505"/>
  </bookViews>
  <sheets>
    <sheet name="Sheet1" sheetId="1" r:id="rId1"/>
    <sheet name="Sheet2" sheetId="5" r:id="rId2"/>
    <sheet name="Sheet3" sheetId="6" r:id="rId3"/>
    <sheet name="CopyThisForNewSheet" sheetId="7" r:id="rId4"/>
  </sheets>
  <definedNames>
    <definedName name="_xlnm.Print_Area" localSheetId="0">Sheet1!$A$1:$AW$210</definedName>
  </definedNames>
  <calcPr calcId="125725"/>
</workbook>
</file>

<file path=xl/calcChain.xml><?xml version="1.0" encoding="utf-8"?>
<calcChain xmlns="http://schemas.openxmlformats.org/spreadsheetml/2006/main">
  <c r="T37" i="1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33"/>
  <c r="T34"/>
  <c r="T35"/>
  <c r="T36"/>
  <c r="T32"/>
  <c r="AB94"/>
  <c r="AL3"/>
  <c r="AL4"/>
  <c r="AL5"/>
  <c r="AL6"/>
  <c r="AL7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1"/>
  <c r="AL62"/>
  <c r="AL63"/>
  <c r="AL64"/>
  <c r="AL65"/>
  <c r="AL66"/>
  <c r="AL67"/>
  <c r="AL68"/>
  <c r="AL69"/>
  <c r="AL70"/>
  <c r="AL71"/>
  <c r="AL72"/>
  <c r="AL73"/>
  <c r="AL74"/>
  <c r="AL75"/>
  <c r="AL76"/>
  <c r="AL77"/>
  <c r="AL78"/>
  <c r="AL79"/>
  <c r="AL80"/>
  <c r="AL81"/>
  <c r="AL82"/>
  <c r="AL83"/>
  <c r="AL84"/>
  <c r="AL85"/>
  <c r="AL86"/>
  <c r="AL87"/>
  <c r="AL88"/>
  <c r="AL89"/>
  <c r="AL90"/>
  <c r="AL91"/>
  <c r="AL92"/>
  <c r="AL93"/>
  <c r="AL94"/>
  <c r="AL95"/>
  <c r="AL96"/>
  <c r="AL97"/>
  <c r="AL98"/>
  <c r="AL99"/>
  <c r="AL100"/>
  <c r="AL101"/>
  <c r="AL102"/>
  <c r="AL103"/>
  <c r="AL104"/>
  <c r="AL105"/>
  <c r="AL106"/>
  <c r="AL107"/>
  <c r="AL108"/>
  <c r="AL109"/>
  <c r="AL110"/>
  <c r="AL111"/>
  <c r="AL112"/>
  <c r="AL113"/>
  <c r="AL114"/>
  <c r="AL115"/>
  <c r="AL116"/>
  <c r="AL117"/>
  <c r="AL118"/>
  <c r="AL119"/>
  <c r="AL120"/>
  <c r="AL121"/>
  <c r="AL122"/>
  <c r="AL123"/>
  <c r="AL124"/>
  <c r="AL125"/>
  <c r="AL126"/>
  <c r="AL127"/>
  <c r="AL128"/>
  <c r="AL129"/>
  <c r="AL130"/>
  <c r="AL131"/>
  <c r="AL132"/>
  <c r="AL133"/>
  <c r="AL134"/>
  <c r="AL135"/>
  <c r="AL136"/>
  <c r="AL137"/>
  <c r="AL138"/>
  <c r="AL139"/>
  <c r="AL140"/>
  <c r="AL141"/>
  <c r="AL142"/>
  <c r="AL143"/>
  <c r="AL144"/>
  <c r="AL145"/>
  <c r="AL147"/>
  <c r="AL148"/>
  <c r="AL149"/>
  <c r="AL150"/>
  <c r="AL151"/>
  <c r="AL152"/>
  <c r="AL153"/>
  <c r="AL154"/>
  <c r="AL155"/>
  <c r="AL156"/>
  <c r="AL157"/>
  <c r="AL158"/>
  <c r="AL159"/>
  <c r="AL160"/>
  <c r="AL161"/>
  <c r="AL162"/>
  <c r="AL163"/>
  <c r="AL164"/>
  <c r="AL165"/>
  <c r="AL166"/>
  <c r="AL167"/>
  <c r="AL168"/>
  <c r="AL169"/>
  <c r="AL170"/>
  <c r="AL171"/>
  <c r="AL172"/>
  <c r="AL173"/>
  <c r="AL174"/>
  <c r="AL175"/>
  <c r="AL176"/>
  <c r="AL177"/>
  <c r="AL178"/>
  <c r="AL179"/>
  <c r="AL180"/>
  <c r="AL181"/>
  <c r="AL182"/>
  <c r="AL183"/>
  <c r="AL184"/>
  <c r="AL185"/>
  <c r="AL186"/>
  <c r="AL187"/>
  <c r="AL188"/>
  <c r="AL189"/>
  <c r="AL190"/>
  <c r="AL191"/>
  <c r="AL192"/>
  <c r="AL193"/>
  <c r="AL194"/>
  <c r="AL195"/>
  <c r="AL196"/>
  <c r="AL197"/>
  <c r="AL198"/>
  <c r="AL199"/>
  <c r="AL200"/>
  <c r="AL201"/>
  <c r="AL202"/>
  <c r="AL203"/>
  <c r="AL204"/>
  <c r="AL205"/>
  <c r="AL206"/>
  <c r="AL207"/>
  <c r="AL208"/>
  <c r="AL209"/>
  <c r="AL210"/>
  <c r="AN176"/>
  <c r="AN175"/>
  <c r="AN173"/>
  <c r="AN172"/>
  <c r="AN171"/>
  <c r="AN170"/>
  <c r="AN169"/>
  <c r="AN168"/>
  <c r="AN167"/>
  <c r="AN166"/>
  <c r="AN165"/>
  <c r="AN164"/>
  <c r="AN163"/>
  <c r="AN162"/>
  <c r="AN161"/>
  <c r="AN160"/>
  <c r="AN159"/>
  <c r="AN158"/>
  <c r="AN157"/>
  <c r="AN156"/>
  <c r="AN155"/>
  <c r="AN154"/>
  <c r="AN153"/>
  <c r="AN152"/>
  <c r="AN151"/>
  <c r="AN150"/>
  <c r="AN149"/>
  <c r="AN148"/>
  <c r="AN147"/>
  <c r="AN146"/>
  <c r="AL146"/>
  <c r="AN145"/>
  <c r="AN144"/>
  <c r="AN143"/>
  <c r="AN142"/>
  <c r="AN141"/>
  <c r="AN140"/>
  <c r="AN139"/>
  <c r="AN138"/>
  <c r="AN137"/>
  <c r="AN136"/>
  <c r="AN135"/>
  <c r="AN134"/>
  <c r="AN133"/>
  <c r="AN132"/>
  <c r="AN131"/>
  <c r="AN130"/>
  <c r="AN129"/>
  <c r="AN128"/>
  <c r="AN127"/>
  <c r="AN126"/>
  <c r="AN125"/>
  <c r="AN124"/>
  <c r="AN123"/>
  <c r="AN122"/>
  <c r="AN121"/>
  <c r="AN120"/>
  <c r="AN119"/>
  <c r="AN118"/>
  <c r="AN117"/>
  <c r="AN116"/>
  <c r="AN115"/>
  <c r="AN114"/>
  <c r="AN113"/>
  <c r="AN112"/>
  <c r="AN111"/>
  <c r="AN110"/>
  <c r="AN109"/>
  <c r="AN108"/>
  <c r="AN107"/>
  <c r="AN106"/>
  <c r="AN105"/>
  <c r="AN104"/>
  <c r="AN103"/>
  <c r="AN102"/>
  <c r="AN101"/>
  <c r="AN100"/>
  <c r="AN99"/>
  <c r="AN98"/>
  <c r="AN97"/>
  <c r="AN96"/>
  <c r="AN95"/>
  <c r="AN94"/>
  <c r="AN93"/>
  <c r="AN92"/>
  <c r="AN91"/>
  <c r="AN90"/>
  <c r="AN89"/>
  <c r="AN88"/>
  <c r="AN87"/>
  <c r="AN86"/>
  <c r="AN85"/>
  <c r="AN84"/>
  <c r="AN83"/>
  <c r="AN82"/>
  <c r="AN81"/>
  <c r="AN80"/>
  <c r="AN79"/>
  <c r="AN78"/>
  <c r="AN77"/>
  <c r="AN76"/>
  <c r="AN75"/>
  <c r="AN74"/>
  <c r="AN73"/>
  <c r="AN72"/>
  <c r="AN71"/>
  <c r="AN70"/>
  <c r="AN69"/>
  <c r="AN68"/>
  <c r="AN67"/>
  <c r="AN66"/>
  <c r="AN65"/>
  <c r="AN64"/>
  <c r="AN63"/>
  <c r="AN62"/>
  <c r="AN61"/>
  <c r="AN60"/>
  <c r="AN59"/>
  <c r="AN58"/>
  <c r="AN57"/>
  <c r="AN56"/>
  <c r="AN55"/>
  <c r="AN54"/>
  <c r="AN53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5"/>
  <c r="AN33"/>
  <c r="AN32"/>
  <c r="AN31"/>
  <c r="AN30"/>
  <c r="AN29"/>
  <c r="AN28"/>
  <c r="AN27"/>
  <c r="AN26"/>
  <c r="AN25"/>
  <c r="AN24"/>
  <c r="AN23"/>
  <c r="AN22"/>
  <c r="AN21"/>
  <c r="AN20"/>
  <c r="AN19"/>
  <c r="AN18"/>
  <c r="AN17"/>
  <c r="AN16"/>
  <c r="AN15"/>
  <c r="AN14"/>
  <c r="AN13"/>
  <c r="AN12"/>
  <c r="AN11"/>
  <c r="AN10"/>
  <c r="AN9"/>
  <c r="AN8"/>
  <c r="AN7"/>
  <c r="AN6"/>
  <c r="AN5"/>
  <c r="AN4"/>
  <c r="AN3"/>
  <c r="AP4"/>
  <c r="AP5"/>
  <c r="AP6"/>
  <c r="AP7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AP77"/>
  <c r="AP78"/>
  <c r="AP79"/>
  <c r="AP80"/>
  <c r="AP81"/>
  <c r="AP82"/>
  <c r="AP83"/>
  <c r="AP84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1"/>
  <c r="AP112"/>
  <c r="AP113"/>
  <c r="AP114"/>
  <c r="AP115"/>
  <c r="AP116"/>
  <c r="AP117"/>
  <c r="AP118"/>
  <c r="AP119"/>
  <c r="AP120"/>
  <c r="AP121"/>
  <c r="AP122"/>
  <c r="AP123"/>
  <c r="AP124"/>
  <c r="AP125"/>
  <c r="AP126"/>
  <c r="AP127"/>
  <c r="AP128"/>
  <c r="AP129"/>
  <c r="AP130"/>
  <c r="AP131"/>
  <c r="AP132"/>
  <c r="AP133"/>
  <c r="AP134"/>
  <c r="AP135"/>
  <c r="AP136"/>
  <c r="AP137"/>
  <c r="AP138"/>
  <c r="AP139"/>
  <c r="AP140"/>
  <c r="AP141"/>
  <c r="AP142"/>
  <c r="AP143"/>
  <c r="AP144"/>
  <c r="AP145"/>
  <c r="AP146"/>
  <c r="AP147"/>
  <c r="AP148"/>
  <c r="AP149"/>
  <c r="AP150"/>
  <c r="AP151"/>
  <c r="AP152"/>
  <c r="AP153"/>
  <c r="AP154"/>
  <c r="AP155"/>
  <c r="AP156"/>
  <c r="AP157"/>
  <c r="AP158"/>
  <c r="AP159"/>
  <c r="AP160"/>
  <c r="AP161"/>
  <c r="AP162"/>
  <c r="AP163"/>
  <c r="AP164"/>
  <c r="AP165"/>
  <c r="AP166"/>
  <c r="AP167"/>
  <c r="AP168"/>
  <c r="AP169"/>
  <c r="AP170"/>
  <c r="AP171"/>
  <c r="AP172"/>
  <c r="AP173"/>
  <c r="AP174"/>
  <c r="AP175"/>
  <c r="AP176"/>
  <c r="AP177"/>
  <c r="AP178"/>
  <c r="AP179"/>
  <c r="AP180"/>
  <c r="AP181"/>
  <c r="AP182"/>
  <c r="AP183"/>
  <c r="AP184"/>
  <c r="AP185"/>
  <c r="AP186"/>
  <c r="AP187"/>
  <c r="AP188"/>
  <c r="AP189"/>
  <c r="AP190"/>
  <c r="AP191"/>
  <c r="AP192"/>
  <c r="AP193"/>
  <c r="AP194"/>
  <c r="AP195"/>
  <c r="AP196"/>
  <c r="AP197"/>
  <c r="AP198"/>
  <c r="AP199"/>
  <c r="AP200"/>
  <c r="AP201"/>
  <c r="AP202"/>
  <c r="AP203"/>
  <c r="AP204"/>
  <c r="AP205"/>
  <c r="AP206"/>
  <c r="AP207"/>
  <c r="AP208"/>
  <c r="AP209"/>
  <c r="AP210"/>
  <c r="AP3"/>
  <c r="F3" i="6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H176"/>
  <c r="H175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F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4"/>
  <c r="H77"/>
  <c r="H76"/>
  <c r="H75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S33" i="1"/>
  <c r="S34" s="1"/>
  <c r="S35" s="1"/>
  <c r="S36" s="1"/>
  <c r="J91"/>
  <c r="J92"/>
  <c r="J93"/>
  <c r="J94"/>
  <c r="J95"/>
  <c r="J96"/>
  <c r="J97"/>
  <c r="J98"/>
  <c r="J99"/>
  <c r="J100"/>
  <c r="J101"/>
  <c r="J102"/>
  <c r="J103"/>
  <c r="J104"/>
  <c r="J10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J61"/>
  <c r="J62"/>
  <c r="J63"/>
  <c r="U95" s="1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P85"/>
  <c r="P83"/>
  <c r="P80"/>
  <c r="P86"/>
  <c r="P82"/>
  <c r="P78"/>
  <c r="P76"/>
  <c r="P84"/>
  <c r="P79"/>
  <c r="P75"/>
  <c r="P73"/>
  <c r="P81"/>
  <c r="P77"/>
  <c r="P74"/>
  <c r="P72"/>
  <c r="P87"/>
  <c r="Q85"/>
  <c r="Q83"/>
  <c r="Q80"/>
  <c r="Q86"/>
  <c r="Q82"/>
  <c r="Q78"/>
  <c r="Q76"/>
  <c r="Q84"/>
  <c r="Q79"/>
  <c r="Q75"/>
  <c r="Q73"/>
  <c r="Q81"/>
  <c r="Q77"/>
  <c r="Q74"/>
  <c r="Q72"/>
  <c r="Q87"/>
  <c r="J3"/>
  <c r="U29" s="1"/>
  <c r="J4"/>
  <c r="J5"/>
  <c r="J6"/>
  <c r="J7"/>
  <c r="J8"/>
  <c r="J9"/>
  <c r="S3"/>
  <c r="AU84"/>
  <c r="AU83"/>
  <c r="AU82"/>
  <c r="AU81"/>
  <c r="AU80"/>
  <c r="AU79"/>
  <c r="AU78"/>
  <c r="AU77"/>
  <c r="AU76"/>
  <c r="AU75"/>
  <c r="AU74"/>
  <c r="AU73"/>
  <c r="AU72"/>
  <c r="AU71"/>
  <c r="AU70"/>
  <c r="AU69"/>
  <c r="AU68"/>
  <c r="AU67"/>
  <c r="AU66"/>
  <c r="AU65"/>
  <c r="AU64"/>
  <c r="AU63"/>
  <c r="AU62"/>
  <c r="AU61"/>
  <c r="AU60"/>
  <c r="AU59"/>
  <c r="AU58"/>
  <c r="AU57"/>
  <c r="AU56"/>
  <c r="AU55"/>
  <c r="AU54"/>
  <c r="AU53"/>
  <c r="AU52"/>
  <c r="AU51"/>
  <c r="AU50"/>
  <c r="AU49"/>
  <c r="AU48"/>
  <c r="AU47"/>
  <c r="AU46"/>
  <c r="AU45"/>
  <c r="AU44"/>
  <c r="AU43"/>
  <c r="AU42"/>
  <c r="AU41"/>
  <c r="AU40"/>
  <c r="AU39"/>
  <c r="AU38"/>
  <c r="AU37"/>
  <c r="AU36"/>
  <c r="AU35"/>
  <c r="AU34"/>
  <c r="AU33"/>
  <c r="AU32"/>
  <c r="AU31"/>
  <c r="AU30"/>
  <c r="AU29"/>
  <c r="AU28"/>
  <c r="AU27"/>
  <c r="AU26"/>
  <c r="AU25"/>
  <c r="AU24"/>
  <c r="AU23"/>
  <c r="AU22"/>
  <c r="AU21"/>
  <c r="AU20"/>
  <c r="AU19"/>
  <c r="AU18"/>
  <c r="AU17"/>
  <c r="AU16"/>
  <c r="AU15"/>
  <c r="AU14"/>
  <c r="AU13"/>
  <c r="AU12"/>
  <c r="AU11"/>
  <c r="AU10"/>
  <c r="AU9"/>
  <c r="AU8"/>
  <c r="AU7"/>
  <c r="AU6"/>
  <c r="AU5"/>
  <c r="AU4"/>
  <c r="AU3"/>
  <c r="AS3"/>
  <c r="AS4"/>
  <c r="AS5"/>
  <c r="AS6"/>
  <c r="AS7"/>
  <c r="AS8"/>
  <c r="AS9"/>
  <c r="AS10"/>
  <c r="AS11"/>
  <c r="AS12"/>
  <c r="AS13"/>
  <c r="AS14"/>
  <c r="AS15"/>
  <c r="AS16"/>
  <c r="AS17"/>
  <c r="AS18"/>
  <c r="AS19"/>
  <c r="AS20"/>
  <c r="AS21"/>
  <c r="AS22"/>
  <c r="AS23"/>
  <c r="AS24"/>
  <c r="AS25"/>
  <c r="AS26"/>
  <c r="AS27"/>
  <c r="AS28"/>
  <c r="AS29"/>
  <c r="AS30"/>
  <c r="AS31"/>
  <c r="AS32"/>
  <c r="AS33"/>
  <c r="AS34"/>
  <c r="AS35"/>
  <c r="AS36"/>
  <c r="AS37"/>
  <c r="AS38"/>
  <c r="AS39"/>
  <c r="AS40"/>
  <c r="AS41"/>
  <c r="AS42"/>
  <c r="AS43"/>
  <c r="AS44"/>
  <c r="AS45"/>
  <c r="AS46"/>
  <c r="AS47"/>
  <c r="AS48"/>
  <c r="AS49"/>
  <c r="AS50"/>
  <c r="AS51"/>
  <c r="AS52"/>
  <c r="AS53"/>
  <c r="AS54"/>
  <c r="AS55"/>
  <c r="AS56"/>
  <c r="AS57"/>
  <c r="AS58"/>
  <c r="AS59"/>
  <c r="AS60"/>
  <c r="AS61"/>
  <c r="AS62"/>
  <c r="AS63"/>
  <c r="AS64"/>
  <c r="AS65"/>
  <c r="AS66"/>
  <c r="AS67"/>
  <c r="AS68"/>
  <c r="AS69"/>
  <c r="AS70"/>
  <c r="AS71"/>
  <c r="AS72"/>
  <c r="AS73"/>
  <c r="AS74"/>
  <c r="AS75"/>
  <c r="AS76"/>
  <c r="AS77"/>
  <c r="AS78"/>
  <c r="AS79"/>
  <c r="AS80"/>
  <c r="AS81"/>
  <c r="AS82"/>
  <c r="AS83"/>
  <c r="AS84"/>
  <c r="S4"/>
  <c r="N1"/>
  <c r="N16"/>
  <c r="S5"/>
  <c r="P19"/>
  <c r="Q19"/>
  <c r="S6"/>
  <c r="P54"/>
  <c r="Q54"/>
  <c r="P64"/>
  <c r="Q64"/>
  <c r="P44"/>
  <c r="Q44"/>
  <c r="P34"/>
  <c r="Q34"/>
  <c r="P24"/>
  <c r="Q24"/>
  <c r="P8"/>
  <c r="Q8"/>
  <c r="S7"/>
  <c r="S8"/>
  <c r="S94"/>
  <c r="S9"/>
  <c r="S95"/>
  <c r="S10"/>
  <c r="S96"/>
  <c r="S11"/>
  <c r="S97"/>
  <c r="S12"/>
  <c r="S98"/>
  <c r="S13"/>
  <c r="S99"/>
  <c r="S14"/>
  <c r="S100"/>
  <c r="S15"/>
  <c r="S101"/>
  <c r="S16"/>
  <c r="S102"/>
  <c r="S17"/>
  <c r="S103"/>
  <c r="S18"/>
  <c r="S104"/>
  <c r="S19"/>
  <c r="S105"/>
  <c r="S20"/>
  <c r="S106"/>
  <c r="S21"/>
  <c r="S107"/>
  <c r="S22"/>
  <c r="S108"/>
  <c r="S23"/>
  <c r="S109"/>
  <c r="S24"/>
  <c r="S110"/>
  <c r="S25"/>
  <c r="S111"/>
  <c r="S26"/>
  <c r="S112"/>
  <c r="S27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L28"/>
  <c r="L29"/>
  <c r="K106"/>
  <c r="L106"/>
  <c r="K107"/>
  <c r="L107"/>
  <c r="K108"/>
  <c r="L108"/>
  <c r="K109"/>
  <c r="L109"/>
  <c r="K110"/>
  <c r="L110"/>
  <c r="K111"/>
  <c r="L111"/>
  <c r="K112"/>
  <c r="L112"/>
  <c r="K113"/>
  <c r="L113"/>
  <c r="K114"/>
  <c r="L114"/>
  <c r="K115"/>
  <c r="L115"/>
  <c r="K116"/>
  <c r="L116"/>
  <c r="K117"/>
  <c r="L117"/>
  <c r="K118"/>
  <c r="L118"/>
  <c r="K119"/>
  <c r="L119"/>
  <c r="K120"/>
  <c r="L120"/>
  <c r="K121"/>
  <c r="L121"/>
  <c r="K122"/>
  <c r="L122"/>
  <c r="K123"/>
  <c r="L123"/>
  <c r="K124"/>
  <c r="L124"/>
  <c r="K125"/>
  <c r="L125"/>
  <c r="K126"/>
  <c r="L126"/>
  <c r="K127"/>
  <c r="L127"/>
  <c r="K128"/>
  <c r="L128"/>
  <c r="K129"/>
  <c r="L129"/>
  <c r="T61"/>
  <c r="W64" l="1"/>
  <c r="U64" s="1"/>
  <c r="W65"/>
  <c r="U65" s="1"/>
  <c r="W68"/>
  <c r="U68" s="1"/>
  <c r="W63"/>
  <c r="U63" s="1"/>
  <c r="W66"/>
  <c r="U66" s="1"/>
  <c r="W67"/>
  <c r="U67" s="1"/>
  <c r="W69"/>
  <c r="U69" s="1"/>
  <c r="W71"/>
  <c r="U71" s="1"/>
  <c r="W73"/>
  <c r="U73" s="1"/>
  <c r="W75"/>
  <c r="U75" s="1"/>
  <c r="W77"/>
  <c r="U77" s="1"/>
  <c r="W79"/>
  <c r="U79" s="1"/>
  <c r="W81"/>
  <c r="U81" s="1"/>
  <c r="W83"/>
  <c r="U83" s="1"/>
  <c r="W85"/>
  <c r="U85" s="1"/>
  <c r="W89"/>
  <c r="U89" s="1"/>
  <c r="W90"/>
  <c r="U90" s="1"/>
  <c r="W70"/>
  <c r="U70" s="1"/>
  <c r="W72"/>
  <c r="U72" s="1"/>
  <c r="W74"/>
  <c r="U74" s="1"/>
  <c r="W76"/>
  <c r="U76" s="1"/>
  <c r="W78"/>
  <c r="U78" s="1"/>
  <c r="W80"/>
  <c r="U80" s="1"/>
  <c r="W82"/>
  <c r="U82" s="1"/>
  <c r="W84"/>
  <c r="U84" s="1"/>
  <c r="W86"/>
  <c r="U86" s="1"/>
  <c r="W88"/>
  <c r="U88" s="1"/>
  <c r="W91"/>
  <c r="U91" s="1"/>
  <c r="W92"/>
  <c r="U92" s="1"/>
  <c r="W87"/>
  <c r="U87" s="1"/>
  <c r="W93"/>
  <c r="U93" s="1"/>
  <c r="K105"/>
  <c r="L105" s="1"/>
  <c r="W33"/>
  <c r="U33" s="1"/>
  <c r="W34"/>
  <c r="U34" s="1"/>
  <c r="W35"/>
  <c r="U35" s="1"/>
  <c r="W36"/>
  <c r="U36" s="1"/>
  <c r="W37"/>
  <c r="U37" s="1"/>
  <c r="W38"/>
  <c r="U38" s="1"/>
  <c r="W39"/>
  <c r="U39" s="1"/>
  <c r="W40"/>
  <c r="U40" s="1"/>
  <c r="W41"/>
  <c r="U41" s="1"/>
  <c r="W42"/>
  <c r="U42" s="1"/>
  <c r="W43"/>
  <c r="U43" s="1"/>
  <c r="W44"/>
  <c r="U44" s="1"/>
  <c r="W45"/>
  <c r="U45" s="1"/>
  <c r="W46"/>
  <c r="U46" s="1"/>
  <c r="W47"/>
  <c r="U47" s="1"/>
  <c r="W48"/>
  <c r="U48" s="1"/>
  <c r="W49"/>
  <c r="U49" s="1"/>
  <c r="W50"/>
  <c r="U50" s="1"/>
  <c r="W51"/>
  <c r="U51" s="1"/>
  <c r="W52"/>
  <c r="U52" s="1"/>
  <c r="W53"/>
  <c r="U53" s="1"/>
  <c r="W54"/>
  <c r="U54" s="1"/>
  <c r="W55"/>
  <c r="U55" s="1"/>
  <c r="W56"/>
  <c r="U56" s="1"/>
  <c r="W32"/>
  <c r="U32" s="1"/>
  <c r="W3"/>
  <c r="U3" s="1"/>
  <c r="W27"/>
  <c r="U27" s="1"/>
  <c r="W26"/>
  <c r="U26" s="1"/>
  <c r="W25"/>
  <c r="U25" s="1"/>
  <c r="W24"/>
  <c r="U24" s="1"/>
  <c r="W23"/>
  <c r="U23" s="1"/>
  <c r="W22"/>
  <c r="U22" s="1"/>
  <c r="W21"/>
  <c r="U21" s="1"/>
  <c r="W20"/>
  <c r="U20" s="1"/>
  <c r="W19"/>
  <c r="U19" s="1"/>
  <c r="W18"/>
  <c r="U18" s="1"/>
  <c r="W17"/>
  <c r="U17" s="1"/>
  <c r="W16"/>
  <c r="U16" s="1"/>
  <c r="W15"/>
  <c r="U15" s="1"/>
  <c r="W14"/>
  <c r="U14" s="1"/>
  <c r="W13"/>
  <c r="U13" s="1"/>
  <c r="W12"/>
  <c r="U12" s="1"/>
  <c r="W11"/>
  <c r="U11" s="1"/>
  <c r="W10"/>
  <c r="U10" s="1"/>
  <c r="W9"/>
  <c r="U9" s="1"/>
  <c r="W8"/>
  <c r="U8" s="1"/>
  <c r="W7"/>
  <c r="U7" s="1"/>
  <c r="W6"/>
  <c r="U6" s="1"/>
  <c r="W5"/>
  <c r="U5" s="1"/>
  <c r="W4"/>
  <c r="U4" s="1"/>
  <c r="X93" l="1"/>
  <c r="Y93"/>
  <c r="Z93"/>
  <c r="AA93"/>
  <c r="Y87"/>
  <c r="AA87"/>
  <c r="Z87"/>
  <c r="X87"/>
  <c r="AA92"/>
  <c r="Z92"/>
  <c r="Y92"/>
  <c r="X92"/>
  <c r="Z91"/>
  <c r="X91"/>
  <c r="AA91"/>
  <c r="Y91"/>
  <c r="Y88"/>
  <c r="AA88"/>
  <c r="Z88"/>
  <c r="X88"/>
  <c r="Y86"/>
  <c r="AA86"/>
  <c r="Z86"/>
  <c r="X86"/>
  <c r="Z84"/>
  <c r="AA84"/>
  <c r="X84"/>
  <c r="Y84"/>
  <c r="Z82"/>
  <c r="AA82"/>
  <c r="X82"/>
  <c r="Y82"/>
  <c r="Z80"/>
  <c r="AA80"/>
  <c r="X80"/>
  <c r="Y80"/>
  <c r="Z78"/>
  <c r="AA78"/>
  <c r="X78"/>
  <c r="Y78"/>
  <c r="Z76"/>
  <c r="AA76"/>
  <c r="X76"/>
  <c r="Y76"/>
  <c r="Z74"/>
  <c r="AA74"/>
  <c r="X74"/>
  <c r="Y74"/>
  <c r="Z72"/>
  <c r="AA72"/>
  <c r="X72"/>
  <c r="Y72"/>
  <c r="Z70"/>
  <c r="AA70"/>
  <c r="X70"/>
  <c r="Y70"/>
  <c r="Y90"/>
  <c r="AA90"/>
  <c r="Z90"/>
  <c r="X90"/>
  <c r="Z89"/>
  <c r="X89"/>
  <c r="AA89"/>
  <c r="Y89"/>
  <c r="Z85"/>
  <c r="AA85"/>
  <c r="X85"/>
  <c r="Y85"/>
  <c r="Z83"/>
  <c r="AA83"/>
  <c r="X83"/>
  <c r="Y83"/>
  <c r="Z81"/>
  <c r="AA81"/>
  <c r="X81"/>
  <c r="Y81"/>
  <c r="Z79"/>
  <c r="AA79"/>
  <c r="X79"/>
  <c r="Y79"/>
  <c r="Z77"/>
  <c r="AA77"/>
  <c r="X77"/>
  <c r="Y77"/>
  <c r="Z75"/>
  <c r="AA75"/>
  <c r="X75"/>
  <c r="Y75"/>
  <c r="Z73"/>
  <c r="AA73"/>
  <c r="X73"/>
  <c r="Y73"/>
  <c r="Z71"/>
  <c r="AA71"/>
  <c r="X71"/>
  <c r="Y71"/>
  <c r="Z69"/>
  <c r="AA69"/>
  <c r="X69"/>
  <c r="Y69"/>
  <c r="Y67"/>
  <c r="X67"/>
  <c r="Z67"/>
  <c r="AA67"/>
  <c r="AA66"/>
  <c r="Z66"/>
  <c r="Y66"/>
  <c r="X66"/>
  <c r="X63"/>
  <c r="Z63"/>
  <c r="AA63"/>
  <c r="Y63"/>
  <c r="AA68"/>
  <c r="Z68"/>
  <c r="Y68"/>
  <c r="X68"/>
  <c r="Y65"/>
  <c r="Z65"/>
  <c r="X65"/>
  <c r="AA65"/>
  <c r="AA64"/>
  <c r="Z64"/>
  <c r="Y64"/>
  <c r="X64"/>
  <c r="AB4"/>
  <c r="Z4"/>
  <c r="Y4"/>
  <c r="AA4"/>
  <c r="X4"/>
  <c r="AB5"/>
  <c r="Y5"/>
  <c r="AA5"/>
  <c r="X5"/>
  <c r="Z5"/>
  <c r="AB6"/>
  <c r="Z6"/>
  <c r="Y6"/>
  <c r="AA6"/>
  <c r="X6"/>
  <c r="AB7"/>
  <c r="Y7"/>
  <c r="AA7"/>
  <c r="X7"/>
  <c r="Z7"/>
  <c r="AB8"/>
  <c r="Z8"/>
  <c r="Y8"/>
  <c r="AA8"/>
  <c r="X8"/>
  <c r="AB9"/>
  <c r="Y9"/>
  <c r="AA9"/>
  <c r="X9"/>
  <c r="Z9"/>
  <c r="AB10"/>
  <c r="Z10"/>
  <c r="Y10"/>
  <c r="AA10"/>
  <c r="X10"/>
  <c r="AB11"/>
  <c r="Y11"/>
  <c r="AA11"/>
  <c r="X11"/>
  <c r="Z11"/>
  <c r="AB12"/>
  <c r="Z12"/>
  <c r="Y12"/>
  <c r="AA12"/>
  <c r="X12"/>
  <c r="AB13"/>
  <c r="Y13"/>
  <c r="AA13"/>
  <c r="X13"/>
  <c r="Z13"/>
  <c r="AB14"/>
  <c r="Z14"/>
  <c r="Y14"/>
  <c r="AA14"/>
  <c r="X14"/>
  <c r="AB15"/>
  <c r="Y15"/>
  <c r="AA15"/>
  <c r="X15"/>
  <c r="Z15"/>
  <c r="AB16"/>
  <c r="Z16"/>
  <c r="Y16"/>
  <c r="AA16"/>
  <c r="X16"/>
  <c r="AB17"/>
  <c r="Y17"/>
  <c r="AA17"/>
  <c r="X17"/>
  <c r="Z17"/>
  <c r="AB18"/>
  <c r="Z18"/>
  <c r="Y18"/>
  <c r="AA18"/>
  <c r="X18"/>
  <c r="AB19"/>
  <c r="Y19"/>
  <c r="AA19"/>
  <c r="X19"/>
  <c r="Z19"/>
  <c r="AB20"/>
  <c r="Z20"/>
  <c r="Y20"/>
  <c r="AA20"/>
  <c r="X20"/>
  <c r="AB21"/>
  <c r="Y21"/>
  <c r="AA21"/>
  <c r="X21"/>
  <c r="Z21"/>
  <c r="AB22"/>
  <c r="Z22"/>
  <c r="Y22"/>
  <c r="AA22"/>
  <c r="X22"/>
  <c r="AB23"/>
  <c r="Y23"/>
  <c r="AA23"/>
  <c r="X23"/>
  <c r="Z23"/>
  <c r="AB24"/>
  <c r="Z24"/>
  <c r="Y24"/>
  <c r="AA24"/>
  <c r="X24"/>
  <c r="AB25"/>
  <c r="X25"/>
  <c r="Z25"/>
  <c r="Y25"/>
  <c r="AA25"/>
  <c r="X26"/>
  <c r="Y26"/>
  <c r="AA26"/>
  <c r="AB26"/>
  <c r="Z26"/>
  <c r="X27"/>
  <c r="Y27"/>
  <c r="Z27"/>
  <c r="AA27"/>
  <c r="AB27"/>
  <c r="AB3"/>
  <c r="AB28" s="1"/>
  <c r="Y3"/>
  <c r="Y28" s="1"/>
  <c r="AA3"/>
  <c r="AA28" s="1"/>
  <c r="Z3"/>
  <c r="Z28" s="1"/>
  <c r="X3"/>
  <c r="Y32"/>
  <c r="Z32"/>
  <c r="AA32"/>
  <c r="AB32"/>
  <c r="X32"/>
  <c r="X56"/>
  <c r="Y56"/>
  <c r="Z56"/>
  <c r="AA56"/>
  <c r="AB56"/>
  <c r="X55"/>
  <c r="Y55"/>
  <c r="Z55"/>
  <c r="AA55"/>
  <c r="AB55"/>
  <c r="X54"/>
  <c r="Y54"/>
  <c r="Z54"/>
  <c r="AA54"/>
  <c r="AB54"/>
  <c r="X53"/>
  <c r="Y53"/>
  <c r="Z53"/>
  <c r="AA53"/>
  <c r="AB53"/>
  <c r="X52"/>
  <c r="Y52"/>
  <c r="Z52"/>
  <c r="AA52"/>
  <c r="AB52"/>
  <c r="X51"/>
  <c r="Y51"/>
  <c r="Z51"/>
  <c r="AA51"/>
  <c r="AB51"/>
  <c r="X50"/>
  <c r="Y50"/>
  <c r="Z50"/>
  <c r="AA50"/>
  <c r="AB50"/>
  <c r="X49"/>
  <c r="Y49"/>
  <c r="Z49"/>
  <c r="AA49"/>
  <c r="AB49"/>
  <c r="X48"/>
  <c r="Y48"/>
  <c r="Z48"/>
  <c r="AA48"/>
  <c r="AB48"/>
  <c r="X47"/>
  <c r="Y47"/>
  <c r="Z47"/>
  <c r="AA47"/>
  <c r="AB47"/>
  <c r="X46"/>
  <c r="Y46"/>
  <c r="Z46"/>
  <c r="AA46"/>
  <c r="AB46"/>
  <c r="X45"/>
  <c r="Y45"/>
  <c r="Z45"/>
  <c r="AA45"/>
  <c r="AB45"/>
  <c r="X44"/>
  <c r="Y44"/>
  <c r="Z44"/>
  <c r="AA44"/>
  <c r="AB44"/>
  <c r="X43"/>
  <c r="Y43"/>
  <c r="Z43"/>
  <c r="AA43"/>
  <c r="AB43"/>
  <c r="X42"/>
  <c r="Y42"/>
  <c r="Z42"/>
  <c r="AA42"/>
  <c r="AB42"/>
  <c r="X41"/>
  <c r="Y41"/>
  <c r="Z41"/>
  <c r="AA41"/>
  <c r="AB41"/>
  <c r="X40"/>
  <c r="Y40"/>
  <c r="Z40"/>
  <c r="AA40"/>
  <c r="AB40"/>
  <c r="X39"/>
  <c r="Y39"/>
  <c r="Z39"/>
  <c r="AA39"/>
  <c r="AB39"/>
  <c r="X38"/>
  <c r="Y38"/>
  <c r="Z38"/>
  <c r="AA38"/>
  <c r="AB38"/>
  <c r="X37"/>
  <c r="Y37"/>
  <c r="Z37"/>
  <c r="AA37"/>
  <c r="AB37"/>
  <c r="X36"/>
  <c r="Y36"/>
  <c r="Z36"/>
  <c r="AA36"/>
  <c r="AB36"/>
  <c r="X35"/>
  <c r="Y35"/>
  <c r="Z35"/>
  <c r="AA35"/>
  <c r="AB35"/>
  <c r="X34"/>
  <c r="Y34"/>
  <c r="Z34"/>
  <c r="AA34"/>
  <c r="AB34"/>
  <c r="X33"/>
  <c r="Y33"/>
  <c r="Z33"/>
  <c r="AA33"/>
  <c r="AB33"/>
  <c r="X28" l="1"/>
  <c r="U28" s="1"/>
  <c r="X57"/>
  <c r="AB57"/>
  <c r="AA57"/>
  <c r="Z57"/>
  <c r="Y57"/>
  <c r="Y94"/>
  <c r="AA94"/>
  <c r="Z94"/>
  <c r="X94"/>
  <c r="U94" s="1"/>
  <c r="K32" l="1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T60" s="1"/>
  <c r="K27"/>
  <c r="AC3"/>
  <c r="AC56"/>
  <c r="AC54"/>
  <c r="AC52"/>
  <c r="AC50"/>
  <c r="AC48"/>
  <c r="AC46"/>
  <c r="AC44"/>
  <c r="AC42"/>
  <c r="AC40"/>
  <c r="AC38"/>
  <c r="AC36"/>
  <c r="AC34"/>
  <c r="AC55"/>
  <c r="AC53"/>
  <c r="AC51"/>
  <c r="AC49"/>
  <c r="AC47"/>
  <c r="AC45"/>
  <c r="AC43"/>
  <c r="AC41"/>
  <c r="AC39"/>
  <c r="AC37"/>
  <c r="AC35"/>
  <c r="AC33"/>
  <c r="AC32"/>
  <c r="AC13"/>
  <c r="K26"/>
  <c r="AC10"/>
  <c r="K4"/>
  <c r="K7"/>
  <c r="K25"/>
  <c r="K11"/>
  <c r="AC22"/>
  <c r="AC9"/>
  <c r="AC19"/>
  <c r="K10"/>
  <c r="K18"/>
  <c r="K20"/>
  <c r="AC15"/>
  <c r="AC6"/>
  <c r="K9"/>
  <c r="K6"/>
  <c r="AC24"/>
  <c r="AC62"/>
  <c r="K14"/>
  <c r="K15"/>
  <c r="K16"/>
  <c r="AC11"/>
  <c r="AC5"/>
  <c r="AC4"/>
  <c r="K3"/>
  <c r="AC21"/>
  <c r="K23"/>
  <c r="K8"/>
  <c r="AC18"/>
  <c r="K17"/>
  <c r="AC25"/>
  <c r="K5"/>
  <c r="AC20"/>
  <c r="K19"/>
  <c r="K12"/>
  <c r="AC23"/>
  <c r="AC7"/>
  <c r="AC14"/>
  <c r="K21"/>
  <c r="K22"/>
  <c r="AC17"/>
  <c r="AC8"/>
  <c r="K13"/>
  <c r="AC12"/>
  <c r="K24"/>
  <c r="AC27"/>
  <c r="AC26"/>
  <c r="AC16"/>
  <c r="AC63"/>
  <c r="AC65"/>
  <c r="AC67"/>
  <c r="AC64"/>
  <c r="AC66"/>
  <c r="AC68"/>
  <c r="AC70"/>
  <c r="AC72"/>
  <c r="AC74"/>
  <c r="AC76"/>
  <c r="AC78"/>
  <c r="AC80"/>
  <c r="AC82"/>
  <c r="AC84"/>
  <c r="AC86"/>
  <c r="AC88"/>
  <c r="AC90"/>
  <c r="AC92"/>
  <c r="K66"/>
  <c r="K68"/>
  <c r="K70"/>
  <c r="K72"/>
  <c r="K74"/>
  <c r="K76"/>
  <c r="K78"/>
  <c r="K80"/>
  <c r="K82"/>
  <c r="K84"/>
  <c r="K86"/>
  <c r="K88"/>
  <c r="K90"/>
  <c r="K92"/>
  <c r="K94"/>
  <c r="L94" s="1"/>
  <c r="K96"/>
  <c r="L96" s="1"/>
  <c r="K98"/>
  <c r="L98" s="1"/>
  <c r="K100"/>
  <c r="L100" s="1"/>
  <c r="K102"/>
  <c r="L102" s="1"/>
  <c r="K104"/>
  <c r="L104" s="1"/>
  <c r="AC69"/>
  <c r="AC71"/>
  <c r="AC73"/>
  <c r="AC75"/>
  <c r="AC77"/>
  <c r="AC79"/>
  <c r="AC81"/>
  <c r="AC83"/>
  <c r="AC85"/>
  <c r="AC87"/>
  <c r="AC89"/>
  <c r="AC91"/>
  <c r="AC93"/>
  <c r="K65"/>
  <c r="K67"/>
  <c r="K69"/>
  <c r="K71"/>
  <c r="K73"/>
  <c r="K75"/>
  <c r="K77"/>
  <c r="K79"/>
  <c r="K81"/>
  <c r="K83"/>
  <c r="K85"/>
  <c r="K87"/>
  <c r="K89"/>
  <c r="K91"/>
  <c r="K93"/>
  <c r="L93" s="1"/>
  <c r="K95"/>
  <c r="L95" s="1"/>
  <c r="K97"/>
  <c r="L97" s="1"/>
  <c r="K99"/>
  <c r="L99" s="1"/>
  <c r="K101"/>
  <c r="L101" s="1"/>
  <c r="K103"/>
  <c r="L103" s="1"/>
  <c r="K64"/>
  <c r="K63"/>
  <c r="L24"/>
  <c r="T24"/>
  <c r="L13"/>
  <c r="T13"/>
  <c r="L22"/>
  <c r="T22"/>
  <c r="L21"/>
  <c r="T21"/>
  <c r="L12"/>
  <c r="T12"/>
  <c r="T19"/>
  <c r="L19"/>
  <c r="L5"/>
  <c r="T5"/>
  <c r="L17"/>
  <c r="T17"/>
  <c r="L8"/>
  <c r="T8"/>
  <c r="L23"/>
  <c r="T23"/>
  <c r="T3"/>
  <c r="L3"/>
  <c r="L16"/>
  <c r="T16"/>
  <c r="L15"/>
  <c r="T15"/>
  <c r="L14"/>
  <c r="T14"/>
  <c r="L6"/>
  <c r="T6"/>
  <c r="L9"/>
  <c r="T9"/>
  <c r="L20"/>
  <c r="T20"/>
  <c r="L18"/>
  <c r="T18"/>
  <c r="L10"/>
  <c r="T10"/>
  <c r="L11"/>
  <c r="T11"/>
  <c r="L25"/>
  <c r="T25"/>
  <c r="L7"/>
  <c r="T7"/>
  <c r="L4"/>
  <c r="T4"/>
  <c r="L26"/>
  <c r="T26"/>
  <c r="L27"/>
  <c r="T27"/>
  <c r="U57"/>
  <c r="T63" l="1"/>
  <c r="L63"/>
  <c r="T64"/>
  <c r="L64"/>
  <c r="L91"/>
  <c r="T91"/>
  <c r="T89"/>
  <c r="L89"/>
  <c r="T87"/>
  <c r="L87"/>
  <c r="T85"/>
  <c r="L85"/>
  <c r="T83"/>
  <c r="L83"/>
  <c r="T81"/>
  <c r="L81"/>
  <c r="T79"/>
  <c r="L79"/>
  <c r="T77"/>
  <c r="L77"/>
  <c r="T75"/>
  <c r="L75"/>
  <c r="T73"/>
  <c r="L73"/>
  <c r="T71"/>
  <c r="L71"/>
  <c r="T69"/>
  <c r="L69"/>
  <c r="T67"/>
  <c r="L67"/>
  <c r="T65"/>
  <c r="L65"/>
  <c r="L92"/>
  <c r="T92"/>
  <c r="L90"/>
  <c r="T90"/>
  <c r="T88"/>
  <c r="L88"/>
  <c r="T86"/>
  <c r="L86"/>
  <c r="T84"/>
  <c r="L84"/>
  <c r="T82"/>
  <c r="L82"/>
  <c r="T80"/>
  <c r="L80"/>
  <c r="T78"/>
  <c r="L78"/>
  <c r="T76"/>
  <c r="L76"/>
  <c r="T74"/>
  <c r="L74"/>
  <c r="T72"/>
  <c r="L72"/>
  <c r="T70"/>
  <c r="L70"/>
  <c r="T68"/>
  <c r="L68"/>
  <c r="T66"/>
  <c r="L66"/>
</calcChain>
</file>

<file path=xl/sharedStrings.xml><?xml version="1.0" encoding="utf-8"?>
<sst xmlns="http://schemas.openxmlformats.org/spreadsheetml/2006/main" count="5011" uniqueCount="1373">
  <si>
    <t>Cleanup Sink Basin Washer</t>
  </si>
  <si>
    <t>Electricity</t>
  </si>
  <si>
    <t>Boiling Water</t>
  </si>
  <si>
    <t>Cooling</t>
  </si>
  <si>
    <t>Fire Flammables</t>
  </si>
  <si>
    <t>Ice Freezer</t>
  </si>
  <si>
    <t>Cryo   Cryogenics</t>
  </si>
  <si>
    <t>Low Temp   Fridge</t>
  </si>
  <si>
    <t xml:space="preserve">Oil Cooking </t>
  </si>
  <si>
    <t>Insulated Tray,trivet</t>
  </si>
  <si>
    <t>Volatiles</t>
  </si>
  <si>
    <t>MW MircoWave InfraRed</t>
  </si>
  <si>
    <t>Las  Laser</t>
  </si>
  <si>
    <t>Mag  Magnetic Field</t>
  </si>
  <si>
    <t>Rad  α,ß,Y Radioactivity</t>
  </si>
  <si>
    <t>UV  UltraViolet</t>
  </si>
  <si>
    <t>Vis Strong Light</t>
  </si>
  <si>
    <t>RF  RadioFreq, Wireless</t>
  </si>
  <si>
    <t>XR  X-Ray</t>
  </si>
  <si>
    <t>Sprinklers</t>
  </si>
  <si>
    <t>Damp,Condensation</t>
  </si>
  <si>
    <t>Electrical Ingress</t>
  </si>
  <si>
    <t>Taps</t>
  </si>
  <si>
    <t>Asphixiation</t>
  </si>
  <si>
    <t>Burn - Heat / Chemical</t>
  </si>
  <si>
    <t>Cut - Puncture/Stab Laceration</t>
  </si>
  <si>
    <t>IC</t>
  </si>
  <si>
    <t>Diz - Dizziness / Concussion</t>
  </si>
  <si>
    <t>ID</t>
  </si>
  <si>
    <t>Eyes - Eye Injury / Sight</t>
  </si>
  <si>
    <t>Frac - Fracture / Crush</t>
  </si>
  <si>
    <t>IF</t>
  </si>
  <si>
    <t>Graze - Frictn/Abrasion</t>
  </si>
  <si>
    <t>IG</t>
  </si>
  <si>
    <t>Hear - Hearing</t>
  </si>
  <si>
    <t>Inh - Inhalation</t>
  </si>
  <si>
    <t>Ing -Ingestion</t>
  </si>
  <si>
    <t>IJ</t>
  </si>
  <si>
    <t>Skin - Absorption</t>
  </si>
  <si>
    <t>IK</t>
  </si>
  <si>
    <t>Lock - Lock-In or Trap</t>
  </si>
  <si>
    <t>IL</t>
  </si>
  <si>
    <t>Imm - Immersion Flood Drown</t>
  </si>
  <si>
    <t>IM</t>
  </si>
  <si>
    <t>Nip - Shear betw parts/wall</t>
  </si>
  <si>
    <t>Over -OverExertion, Fatigue</t>
  </si>
  <si>
    <t>IO</t>
  </si>
  <si>
    <t>Posture Twist</t>
  </si>
  <si>
    <t>Fall  Slip/Trip/Drop</t>
  </si>
  <si>
    <r>
      <t>Rad - UV, Xray,</t>
    </r>
    <r>
      <rPr>
        <sz val="8"/>
        <rFont val="Symbol"/>
        <family val="1"/>
        <charset val="2"/>
      </rPr>
      <t>a,b,</t>
    </r>
    <r>
      <rPr>
        <sz val="8"/>
        <rFont val="Arial Narrow"/>
        <family val="2"/>
      </rPr>
      <t>Y etc</t>
    </r>
  </si>
  <si>
    <t>Strike,Ejecta,Throw parts</t>
  </si>
  <si>
    <t>Temp - Hypo/Hyperthermia</t>
  </si>
  <si>
    <t>Unborn / Reproductive</t>
  </si>
  <si>
    <t>IU</t>
  </si>
  <si>
    <t>VH - Vhigh /Vlow  stretch</t>
  </si>
  <si>
    <t>IV</t>
  </si>
  <si>
    <t>Weight - Lift  Heavy</t>
  </si>
  <si>
    <t>IW</t>
  </si>
  <si>
    <t>Explosion - Multiple Injuries</t>
  </si>
  <si>
    <t>Repetitive</t>
  </si>
  <si>
    <t>IY</t>
  </si>
  <si>
    <t>Stench / Smell / Odor</t>
  </si>
  <si>
    <t>IZ</t>
  </si>
  <si>
    <t>Aquatic Environment Damage</t>
  </si>
  <si>
    <t>PA</t>
  </si>
  <si>
    <t>Contamination Damage</t>
  </si>
  <si>
    <t>Evac - Evacuation</t>
  </si>
  <si>
    <t>Property - Local Damage</t>
  </si>
  <si>
    <r>
      <rPr>
        <b/>
        <sz val="8"/>
        <color indexed="8"/>
        <rFont val="Arial"/>
        <family val="2"/>
      </rPr>
      <t xml:space="preserve">0 </t>
    </r>
    <r>
      <rPr>
        <sz val="8"/>
        <color indexed="8"/>
        <rFont val="Arial"/>
        <family val="2"/>
      </rPr>
      <t>- Nonhazardous</t>
    </r>
  </si>
  <si>
    <r>
      <rPr>
        <b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- Gas</t>
    </r>
  </si>
  <si>
    <r>
      <t>3</t>
    </r>
    <r>
      <rPr>
        <sz val="8"/>
        <color indexed="8"/>
        <rFont val="Arial"/>
        <family val="2"/>
      </rPr>
      <t xml:space="preserve"> - Flammable</t>
    </r>
  </si>
  <si>
    <r>
      <t>4</t>
    </r>
    <r>
      <rPr>
        <sz val="8"/>
        <color indexed="8"/>
        <rFont val="Arial"/>
        <family val="2"/>
      </rPr>
      <t xml:space="preserve"> - Dang/SpontComb/Solid</t>
    </r>
  </si>
  <si>
    <r>
      <t>5</t>
    </r>
    <r>
      <rPr>
        <sz val="8"/>
        <color indexed="8"/>
        <rFont val="Arial"/>
        <family val="2"/>
      </rPr>
      <t xml:space="preserve"> - Oxidizant</t>
    </r>
  </si>
  <si>
    <r>
      <t>6</t>
    </r>
    <r>
      <rPr>
        <sz val="8"/>
        <color indexed="8"/>
        <rFont val="Arial"/>
        <family val="2"/>
      </rPr>
      <t xml:space="preserve"> - Toxic</t>
    </r>
  </si>
  <si>
    <r>
      <t>7</t>
    </r>
    <r>
      <rPr>
        <sz val="8"/>
        <color indexed="8"/>
        <rFont val="Arial"/>
        <family val="2"/>
      </rPr>
      <t xml:space="preserve"> - Radioactive</t>
    </r>
  </si>
  <si>
    <r>
      <t xml:space="preserve">8 </t>
    </r>
    <r>
      <rPr>
        <sz val="8"/>
        <color indexed="8"/>
        <rFont val="Arial"/>
        <family val="2"/>
      </rPr>
      <t>- Corrosive</t>
    </r>
  </si>
  <si>
    <r>
      <t>9</t>
    </r>
    <r>
      <rPr>
        <sz val="8"/>
        <color indexed="8"/>
        <rFont val="Arial"/>
        <family val="2"/>
      </rPr>
      <t xml:space="preserve"> - Misc</t>
    </r>
  </si>
  <si>
    <r>
      <t>MW</t>
    </r>
    <r>
      <rPr>
        <sz val="8"/>
        <color indexed="8"/>
        <rFont val="Arial"/>
        <family val="2"/>
      </rPr>
      <t xml:space="preserve"> MircoWave</t>
    </r>
  </si>
  <si>
    <r>
      <t xml:space="preserve">Las </t>
    </r>
    <r>
      <rPr>
        <sz val="8"/>
        <color indexed="8"/>
        <rFont val="Arial"/>
        <family val="2"/>
      </rPr>
      <t xml:space="preserve"> Laser</t>
    </r>
  </si>
  <si>
    <r>
      <t>Mag</t>
    </r>
    <r>
      <rPr>
        <sz val="8"/>
        <color indexed="8"/>
        <rFont val="Arial"/>
        <family val="2"/>
      </rPr>
      <t xml:space="preserve">  Magnetic Field</t>
    </r>
  </si>
  <si>
    <r>
      <t>Rad</t>
    </r>
    <r>
      <rPr>
        <sz val="8"/>
        <color indexed="8"/>
        <rFont val="Arial"/>
        <family val="2"/>
      </rPr>
      <t xml:space="preserve">  α,ß,Y</t>
    </r>
  </si>
  <si>
    <r>
      <t>UV</t>
    </r>
    <r>
      <rPr>
        <sz val="8"/>
        <color indexed="8"/>
        <rFont val="Arial"/>
        <family val="2"/>
      </rPr>
      <t xml:space="preserve">  UltraViolet</t>
    </r>
  </si>
  <si>
    <r>
      <t>RF</t>
    </r>
    <r>
      <rPr>
        <sz val="8"/>
        <color indexed="8"/>
        <rFont val="Arial"/>
        <family val="2"/>
      </rPr>
      <t xml:space="preserve">  RadioFreq</t>
    </r>
  </si>
  <si>
    <r>
      <t>XR</t>
    </r>
    <r>
      <rPr>
        <sz val="8"/>
        <color indexed="8"/>
        <rFont val="Arial"/>
        <family val="2"/>
      </rPr>
      <t xml:space="preserve">  X-Ray</t>
    </r>
  </si>
  <si>
    <r>
      <t>Elec</t>
    </r>
    <r>
      <rPr>
        <sz val="8"/>
        <color indexed="8"/>
        <rFont val="Arial"/>
        <family val="2"/>
      </rPr>
      <t xml:space="preserve">  Electrical</t>
    </r>
  </si>
  <si>
    <r>
      <t>Mech</t>
    </r>
    <r>
      <rPr>
        <sz val="8"/>
        <color indexed="8"/>
        <rFont val="Arial"/>
        <family val="2"/>
      </rPr>
      <t xml:space="preserve">   Machinery</t>
    </r>
  </si>
  <si>
    <r>
      <t>Pres</t>
    </r>
    <r>
      <rPr>
        <sz val="8"/>
        <color indexed="8"/>
        <rFont val="Arial"/>
        <family val="2"/>
      </rPr>
      <t xml:space="preserve">  Pressure</t>
    </r>
  </si>
  <si>
    <r>
      <t>Sh</t>
    </r>
    <r>
      <rPr>
        <sz val="8"/>
        <color indexed="8"/>
        <rFont val="Arial"/>
        <family val="2"/>
      </rPr>
      <t xml:space="preserve">  Sharp Edges</t>
    </r>
  </si>
  <si>
    <r>
      <t>Vac</t>
    </r>
    <r>
      <rPr>
        <sz val="8"/>
        <color indexed="8"/>
        <rFont val="Arial"/>
        <family val="2"/>
      </rPr>
      <t xml:space="preserve">  Vacuum</t>
    </r>
  </si>
  <si>
    <r>
      <t>Ergo</t>
    </r>
    <r>
      <rPr>
        <sz val="8"/>
        <color indexed="8"/>
        <rFont val="Arial"/>
        <family val="2"/>
      </rPr>
      <t xml:space="preserve">  Ergonomic</t>
    </r>
  </si>
  <si>
    <r>
      <t>Nois</t>
    </r>
    <r>
      <rPr>
        <sz val="8"/>
        <color indexed="8"/>
        <rFont val="Arial"/>
        <family val="2"/>
      </rPr>
      <t xml:space="preserve">  Noisy</t>
    </r>
  </si>
  <si>
    <r>
      <t xml:space="preserve">Srfc </t>
    </r>
    <r>
      <rPr>
        <sz val="8"/>
        <color indexed="8"/>
        <rFont val="Arial"/>
        <family val="2"/>
      </rPr>
      <t xml:space="preserve"> Slippery/Rough</t>
    </r>
  </si>
  <si>
    <r>
      <t>Conf</t>
    </r>
    <r>
      <rPr>
        <sz val="8"/>
        <color indexed="8"/>
        <rFont val="Arial"/>
        <family val="2"/>
      </rPr>
      <t xml:space="preserve">  Confined Space</t>
    </r>
  </si>
  <si>
    <r>
      <t xml:space="preserve">Dust </t>
    </r>
    <r>
      <rPr>
        <sz val="8"/>
        <color indexed="8"/>
        <rFont val="Arial"/>
        <family val="2"/>
      </rPr>
      <t xml:space="preserve"> Dusty</t>
    </r>
  </si>
  <si>
    <r>
      <t>Fum</t>
    </r>
    <r>
      <rPr>
        <sz val="8"/>
        <color indexed="8"/>
        <rFont val="Arial"/>
        <family val="2"/>
      </rPr>
      <t xml:space="preserve">  Fumes/Smoke/Exhaust</t>
    </r>
  </si>
  <si>
    <r>
      <t>Heat</t>
    </r>
    <r>
      <rPr>
        <sz val="8"/>
        <color indexed="8"/>
        <rFont val="Arial"/>
        <family val="2"/>
      </rPr>
      <t xml:space="preserve">  Heat </t>
    </r>
  </si>
  <si>
    <r>
      <t>Cryo</t>
    </r>
    <r>
      <rPr>
        <sz val="8"/>
        <color indexed="8"/>
        <rFont val="Arial"/>
        <family val="2"/>
      </rPr>
      <t xml:space="preserve">   Cryogenics</t>
    </r>
  </si>
  <si>
    <r>
      <rPr>
        <b/>
        <sz val="8"/>
        <color indexed="8"/>
        <rFont val="Arial"/>
        <family val="2"/>
      </rPr>
      <t>Exp</t>
    </r>
    <r>
      <rPr>
        <sz val="8"/>
        <color indexed="8"/>
        <rFont val="Arial"/>
        <family val="2"/>
      </rPr>
      <t>ensive</t>
    </r>
  </si>
  <si>
    <r>
      <rPr>
        <b/>
        <sz val="8"/>
        <color indexed="8"/>
        <rFont val="Arial"/>
        <family val="2"/>
      </rPr>
      <t>Sens</t>
    </r>
    <r>
      <rPr>
        <sz val="8"/>
        <color indexed="8"/>
        <rFont val="Arial"/>
        <family val="2"/>
      </rPr>
      <t>itive</t>
    </r>
  </si>
  <si>
    <r>
      <rPr>
        <b/>
        <sz val="8"/>
        <color indexed="8"/>
        <rFont val="Arial"/>
        <family val="2"/>
      </rPr>
      <t>Drop</t>
    </r>
    <r>
      <rPr>
        <sz val="8"/>
        <color indexed="8"/>
        <rFont val="Arial"/>
        <family val="2"/>
      </rPr>
      <t xml:space="preserve"> Hazard</t>
    </r>
  </si>
  <si>
    <r>
      <rPr>
        <b/>
        <sz val="8"/>
        <color indexed="8"/>
        <rFont val="Arial"/>
        <family val="2"/>
      </rPr>
      <t xml:space="preserve">Fall </t>
    </r>
    <r>
      <rPr>
        <sz val="8"/>
        <color indexed="8"/>
        <rFont val="Arial"/>
        <family val="2"/>
      </rPr>
      <t>Hazard</t>
    </r>
  </si>
  <si>
    <r>
      <rPr>
        <b/>
        <sz val="8"/>
        <color indexed="8"/>
        <rFont val="Arial"/>
        <family val="2"/>
      </rPr>
      <t xml:space="preserve">Slip </t>
    </r>
    <r>
      <rPr>
        <sz val="8"/>
        <color indexed="8"/>
        <rFont val="Arial"/>
        <family val="2"/>
      </rPr>
      <t>Hazard</t>
    </r>
  </si>
  <si>
    <r>
      <rPr>
        <b/>
        <sz val="8"/>
        <color indexed="8"/>
        <rFont val="Arial"/>
        <family val="2"/>
      </rPr>
      <t xml:space="preserve">Spill </t>
    </r>
    <r>
      <rPr>
        <sz val="8"/>
        <color indexed="8"/>
        <rFont val="Arial"/>
        <family val="2"/>
      </rPr>
      <t>Hazard</t>
    </r>
  </si>
  <si>
    <r>
      <rPr>
        <b/>
        <sz val="8"/>
        <color indexed="8"/>
        <rFont val="Arial"/>
        <family val="2"/>
      </rPr>
      <t xml:space="preserve">Trip </t>
    </r>
    <r>
      <rPr>
        <sz val="8"/>
        <color indexed="8"/>
        <rFont val="Arial"/>
        <family val="2"/>
      </rPr>
      <t>Hazard</t>
    </r>
  </si>
  <si>
    <r>
      <rPr>
        <b/>
        <sz val="8"/>
        <color indexed="8"/>
        <rFont val="Arial"/>
        <family val="2"/>
      </rPr>
      <t xml:space="preserve">Wheel </t>
    </r>
    <r>
      <rPr>
        <sz val="8"/>
        <color indexed="8"/>
        <rFont val="Arial"/>
        <family val="2"/>
      </rPr>
      <t>- Chairs, Trolleys</t>
    </r>
  </si>
  <si>
    <r>
      <t>Frag</t>
    </r>
    <r>
      <rPr>
        <sz val="8"/>
        <color indexed="8"/>
        <rFont val="Arial"/>
        <family val="2"/>
      </rPr>
      <t xml:space="preserve">  FRAGILE</t>
    </r>
  </si>
  <si>
    <r>
      <t>Glas</t>
    </r>
    <r>
      <rPr>
        <sz val="8"/>
        <color indexed="8"/>
        <rFont val="Arial"/>
        <family val="2"/>
      </rPr>
      <t xml:space="preserve"> Glassware</t>
    </r>
  </si>
  <si>
    <r>
      <t>Wght</t>
    </r>
    <r>
      <rPr>
        <sz val="8"/>
        <color indexed="8"/>
        <rFont val="Arial"/>
        <family val="2"/>
      </rPr>
      <t xml:space="preserve">  Heavy</t>
    </r>
  </si>
  <si>
    <r>
      <t>Vehic</t>
    </r>
    <r>
      <rPr>
        <sz val="8"/>
        <color indexed="8"/>
        <rFont val="Arial"/>
        <family val="2"/>
      </rPr>
      <t xml:space="preserve">  Vehicle</t>
    </r>
  </si>
  <si>
    <t>Path - Pathogenic</t>
  </si>
  <si>
    <t>DP</t>
  </si>
  <si>
    <t>* Contact with Chemical Waste may cause Burns or Illness</t>
  </si>
  <si>
    <t>* Contact with Untreated Bio-Waste may cause Disease.</t>
  </si>
  <si>
    <t>* Disposal must be according to Regulation to prevent Contamination</t>
  </si>
  <si>
    <t xml:space="preserve">* General Waste may be safely disposed of in Laboratory Bins </t>
  </si>
  <si>
    <t>* Large Waste items may cause injury and must be disposed of properly.</t>
  </si>
  <si>
    <t>* Very Low Voltage &lt;32V may demand high currents and overheat</t>
  </si>
  <si>
    <t>* Check Electrical Safety Test up to date and correctly Tagged</t>
  </si>
  <si>
    <t>* Hard Wired Electrical Plant, High Voltages, No user servicable parts</t>
  </si>
  <si>
    <t>* Damage to equipment may result from knocks or tilting.</t>
  </si>
  <si>
    <t>CE</t>
  </si>
  <si>
    <t>CU</t>
  </si>
  <si>
    <t>C - Low Levels only of Hazardous Chemicals in Use.</t>
  </si>
  <si>
    <t>* Food Displays can be a Source of Food Spoilage.</t>
  </si>
  <si>
    <t>* Sterilization can be a Site for rapid Bacterial Growth</t>
  </si>
  <si>
    <t>* Good Personal Hygeine is Required to minimise Hazards to Users.</t>
  </si>
  <si>
    <t>* Surfaces must be kept Clean to prevent Contamination or Slip Hazard</t>
  </si>
  <si>
    <t>* Electrical Leads or Heat Damaged Wiring may present a Shock Hazard.</t>
  </si>
  <si>
    <t>* Cooking may produce Explosive or Flammable Fuel Mixtures in Air</t>
  </si>
  <si>
    <r>
      <rPr>
        <b/>
        <sz val="8"/>
        <color indexed="8"/>
        <rFont val="Arial"/>
        <family val="2"/>
      </rPr>
      <t xml:space="preserve">Pinch </t>
    </r>
    <r>
      <rPr>
        <sz val="8"/>
        <color indexed="8"/>
        <rFont val="Arial"/>
        <family val="2"/>
      </rPr>
      <t>Hazard</t>
    </r>
  </si>
  <si>
    <r>
      <rPr>
        <b/>
        <sz val="8"/>
        <color indexed="8"/>
        <rFont val="Arial"/>
        <family val="2"/>
      </rPr>
      <t>Strike</t>
    </r>
    <r>
      <rPr>
        <sz val="8"/>
        <color indexed="8"/>
        <rFont val="Arial"/>
        <family val="2"/>
      </rPr>
      <t xml:space="preserve"> Hazard</t>
    </r>
  </si>
  <si>
    <t>U - Analytes decompose to Unknown Potentially Harmful Fumes and Residues.</t>
  </si>
  <si>
    <t>S - Storage Only of Hazardous Chemicals</t>
  </si>
  <si>
    <t>F - Flammable, Toxic, Chlorinated And Deuterated Solvents;</t>
  </si>
  <si>
    <t>0 - Non-Hazardous</t>
  </si>
  <si>
    <t>CF</t>
  </si>
  <si>
    <t>E - Possible Emergency Evacuation Scenario</t>
  </si>
  <si>
    <t>PB</t>
  </si>
  <si>
    <t>PO</t>
  </si>
  <si>
    <t>Overseer</t>
  </si>
  <si>
    <t>PT</t>
  </si>
  <si>
    <r>
      <rPr>
        <b/>
        <sz val="8"/>
        <color indexed="8"/>
        <rFont val="Arial"/>
        <family val="2"/>
      </rPr>
      <t>Obst</t>
    </r>
    <r>
      <rPr>
        <sz val="8"/>
        <color indexed="8"/>
        <rFont val="Arial"/>
        <family val="2"/>
      </rPr>
      <t>ruction</t>
    </r>
  </si>
  <si>
    <r>
      <t>Evac</t>
    </r>
    <r>
      <rPr>
        <sz val="8"/>
        <color indexed="8"/>
        <rFont val="Arial"/>
        <family val="2"/>
      </rPr>
      <t>uation</t>
    </r>
  </si>
  <si>
    <r>
      <t xml:space="preserve">Time </t>
    </r>
    <r>
      <rPr>
        <sz val="8"/>
        <color indexed="8"/>
        <rFont val="Arial"/>
        <family val="2"/>
      </rPr>
      <t>- DownTime</t>
    </r>
  </si>
  <si>
    <t>Microwave</t>
  </si>
  <si>
    <t>HAZARDS:</t>
  </si>
  <si>
    <t>It is Good Practice to Eliminate All Use of High Risk Items or Processes</t>
  </si>
  <si>
    <t>HC</t>
  </si>
  <si>
    <t>HG</t>
  </si>
  <si>
    <t>HV</t>
  </si>
  <si>
    <t>* Ensure Visitors or Bystanders are Adequately Protected</t>
  </si>
  <si>
    <t>* USE UV Protection, Glasses, Clothing, Hat, Sunscreen</t>
  </si>
  <si>
    <t>* DO NOT bypass Interlocks, Ensure Interlocks Working</t>
  </si>
  <si>
    <t>* Beware of Poorly Lit Areas or Blind-Spots</t>
  </si>
  <si>
    <t>* REGULATIONS: Ensure All Regulations are Placarded and Followed</t>
  </si>
  <si>
    <t>* BEWARE: Extreme Heat from Water or Metallic Parts in Microwave</t>
  </si>
  <si>
    <t>* DO NOT Handle Radioactive Material</t>
  </si>
  <si>
    <t>* TROLLEY: Heavy Wheeled Vehicles can cause Crush Injury</t>
  </si>
  <si>
    <t>* X-RAY: USER &amp; Bystanders may be injured by Stray Radiation if Panels Removed</t>
  </si>
  <si>
    <t>* STRONG LIGHT may cause Discomfort, Eye-Strain, or Poor Vision for User and Bystanders</t>
  </si>
  <si>
    <t>* RADIO FREQUENCY is Hazardous, may affect Electronics, cause Burns or Cancers to User and Bystanders.</t>
  </si>
  <si>
    <t>* RADIOACTIVITY; Sealed Part contains a Small Quantity of Radioactive, Hazardous Material.</t>
  </si>
  <si>
    <t>* MAGNETIC FIELDS may Damage Electronics and Medical Devices;</t>
  </si>
  <si>
    <t>* EYES: Even a very weak Laser Beam can cause Partial or Complete Loss of Sight.</t>
  </si>
  <si>
    <t xml:space="preserve">* USER: Microwave may cause Burns or sometimes Cancer. </t>
  </si>
  <si>
    <t>* ULTRA-VIOLET can Burn and induce Cancer (as for Sunburn)</t>
  </si>
  <si>
    <t>* SHOCK HAZARD: Water Entry or Heat Damaged Wiring may cause Injury or Death</t>
  </si>
  <si>
    <t>* FLOOD Hazard if Reservoir is Over-filled on not drained correctly.</t>
  </si>
  <si>
    <t>* EXTINGUISHER: Incorrect use can be Dangerous.</t>
  </si>
  <si>
    <t>* PARTS in MOTION: Wheeled Furniture may become Obstacles or Strike Users.</t>
  </si>
  <si>
    <t>* VEHICLE in MOTION: Vehicular Movement can cause Crush Injury or Death</t>
  </si>
  <si>
    <t>* LIFTING of Heavy Items can cause Injury.</t>
  </si>
  <si>
    <t>* USER: Movement or Fall of Heavy Items can cause Injury or Death</t>
  </si>
  <si>
    <t>* GLASSWARE: Breakage may cause Injury;</t>
  </si>
  <si>
    <t>* TRANSPORT: Ensure All Transport Regulations are Followed</t>
  </si>
  <si>
    <t>* Ensure All Transport Regulations are Followed</t>
  </si>
  <si>
    <t>* TAKE CARE of Movement of or around Fragile Equipment</t>
  </si>
  <si>
    <t>* STEAM Entry of Water or Steam may cause Flash of Steam and Fire or Shock Hazard.</t>
  </si>
  <si>
    <t>* WATER HAZARD: Condensation may produce Burn, Fire or Shock Hazard.</t>
  </si>
  <si>
    <t>* WATER Cooling System must be Monitored to Prevent Flood, Fire or Shock Hazards</t>
  </si>
  <si>
    <t>* WATER TAPS: Negligent use of Taps and Sink can cause Flood or Slip Hazard</t>
  </si>
  <si>
    <t>* POORLY LIT Areas may be Hazard to User or Equipment</t>
  </si>
  <si>
    <t>* DG1 - Explosive Substance - DO NOT USE, Contact Tech Staff Immediately.</t>
  </si>
  <si>
    <t>* DG2 - Pressurised Gas may cause Injury or Suffocation if Equipment faulty.</t>
  </si>
  <si>
    <t>* DG4 - Dangerous When Wet or Spontaneously Combustible Substances may cause Fire</t>
  </si>
  <si>
    <t>* DG5 - Oxidizing Substances can cause Fire or Explosion.</t>
  </si>
  <si>
    <t>* DG6 - Posionous substances cause Severe Toxic Effects.</t>
  </si>
  <si>
    <t>* DG7 - Small Quantity of Radioactive, Hazardous Material may cause Burns or Illness.</t>
  </si>
  <si>
    <t>* DG9 - Misc.Haz.Material can cause Illness or Pollution</t>
  </si>
  <si>
    <t>* DG8 - Caustic Materials cause Burns and Injury.</t>
  </si>
  <si>
    <t>* DG3 - Flammable Solvents are Fire Hazard and Exposure may cause Dizziness or Chronic Illness;</t>
  </si>
  <si>
    <t>* DG0 - Non-Hazardous Substances may present Risk in various Circumstances.</t>
  </si>
  <si>
    <t>* HAZ F - Flammable, Toxic and Deuterated Solvents;</t>
  </si>
  <si>
    <t>* HAZ BULK - Large Quantities (&gt;1000kg) of Hazardous Chemicals.</t>
  </si>
  <si>
    <t>* STORE - Storage Only of Hazardous Chemicals</t>
  </si>
  <si>
    <t>* UNKNOWN - Potentially Harmful Fumes, Residues or Decomposition.</t>
  </si>
  <si>
    <t>* LOW LEVEL Only of Hazardous Chemicals in Use.</t>
  </si>
  <si>
    <t>* HAZ USE - Moderate Quantities of Hazardous Chemicals in Use</t>
  </si>
  <si>
    <t>* TRACE LEVEL only of Solvent or Hazardous Chemicals used or produced.</t>
  </si>
  <si>
    <t>* EVAC - Possible Emergency Evacuation needed in case of Containment Failure</t>
  </si>
  <si>
    <t>* SURFACES must be kept Clean to prevent Contamination</t>
  </si>
  <si>
    <t>* HEAT: Contact Burns to the User may ranging from Minor to Severe.</t>
  </si>
  <si>
    <t>* UTENSILS must be kept Clean to prevent Contamination</t>
  </si>
  <si>
    <t>* VACUUM systems must be well maintained to minimise Risks.</t>
  </si>
  <si>
    <t>* WASTE Storage can be a site for Contamination, Putrifation and Stenches.</t>
  </si>
  <si>
    <t>* REFRIGERATION may be required to minimise Putrifation or Contamination.</t>
  </si>
  <si>
    <t xml:space="preserve">* STEAM is a serious Burn Risk to Skin and Eyes </t>
  </si>
  <si>
    <t>* OVEN in USE may present Fire and Electrical Risks to User and Bystanders.</t>
  </si>
  <si>
    <t>* ENTANGLEMENT: Mixer / Blender Kitchen can be Cut or Entanglement Hazard</t>
  </si>
  <si>
    <t>* BULK Food Packages may be Lifting Hazard</t>
  </si>
  <si>
    <t>* CRYO - Very Low Temperatures may be 'Cold-Burn' Hazard to Skin.</t>
  </si>
  <si>
    <t>* FOOD requires tight Protocols to prevent Contamination</t>
  </si>
  <si>
    <t>* GAS Heating and Open Flames are Burn and Fire Hazards.</t>
  </si>
  <si>
    <t>* HEAT may expand, boil, melt or break Items which may then cause Injury.</t>
  </si>
  <si>
    <t>* DISINFECTANTS can be Harmful to Bystanders. Must be used as instructed.</t>
  </si>
  <si>
    <t>* CLEANING Regimes are Required to minimise Hazards to Users.</t>
  </si>
  <si>
    <t>* FUMES, SMOKE Analytes decompose to Unknown Potentially Harmful Fumes and Residues.</t>
  </si>
  <si>
    <t>* ALCOHOL Disinfetion may pose Ingestion Risk and Fumes may be Fire Hazard</t>
  </si>
  <si>
    <t>* EYES: Risk is present even for stray reflections off optical surfaces</t>
  </si>
  <si>
    <t>* SKIN: Hot or Corrosive Substances may burn the User (Minor to Severe)</t>
  </si>
  <si>
    <t>* ASPHIXIATION Low Oxygen Levels may be present which can cause Unconsciousness and Death</t>
  </si>
  <si>
    <t>* INHALATION and Skin Hazard to User and By-standers by Air-bourne Dust</t>
  </si>
  <si>
    <t>* INGESTION Hazard if Substance drunk, eaten or if Food is Contaminated.</t>
  </si>
  <si>
    <t xml:space="preserve">* ABSORPTION of Substance through the Skin can cause Illness, Dizziness etc </t>
  </si>
  <si>
    <t>* IMMERSION, Large Quantities of Liquid pose a Splash, Flood or Drowning Hazard</t>
  </si>
  <si>
    <t>* LOCKING DOORS or Panels may Entrap User</t>
  </si>
  <si>
    <t>KEEP AWAY from Food</t>
  </si>
  <si>
    <t>KEEP AWAY from Dust or Fumes</t>
  </si>
  <si>
    <t>* HEARING Problems may be experienced by High Level or Sustained Noise.</t>
  </si>
  <si>
    <t>WEAR PPE Ear Protection to prevent Temporary or Permanent Deafness</t>
  </si>
  <si>
    <t>DO NOT ENTER areas that may be Low Oxygen Level until Monitor indicates Safe to do so.</t>
  </si>
  <si>
    <t>WEAR PPE Skin Protection, Gloves, Gauntlets and Clothing to prevent Burns</t>
  </si>
  <si>
    <t xml:space="preserve">* CUT Stab/Pinch/Laceration Injury may be caused by Sharp Edges  (Minor to Severe) </t>
  </si>
  <si>
    <t>USE ONLY in Well Ventilated Area</t>
  </si>
  <si>
    <t>* Do Not Allow Aparatus to Smoke, as this is liable to set off the Fire System.</t>
  </si>
  <si>
    <t>* FATIGUE may be suffered if user OverExerts or OverUses</t>
  </si>
  <si>
    <t xml:space="preserve">* NIP/PINCH Cut Injury may be caused by pinching between Heavy Items. </t>
  </si>
  <si>
    <t>* FALL/TRIP Injuries may be suffered by User or Bystanders falling, slipping or tripping over obstacles</t>
  </si>
  <si>
    <t>* RADIATION may cause Burns or Illness.</t>
  </si>
  <si>
    <t>* STRIKE Bystanders and Users may be injured by Ejecta or Moving Parts.</t>
  </si>
  <si>
    <t xml:space="preserve"> TEMPERATURE - Extremes in Weather or Temperature of Workplace can cause Illness, Dizziness and Death</t>
  </si>
  <si>
    <t>* VERY HIGH User may be injured by stratching for Heavy Components on High Shelves</t>
  </si>
  <si>
    <t>* FIRE: Ignition Source for Flamable Materials or may set-off Fire System.</t>
  </si>
  <si>
    <t>* Reproductive Defects to the Unborn Child have been reported for Exposure to some Chemicals.</t>
  </si>
  <si>
    <t>* FIRE: Ignition or Explosion may result in Widespread Injury to User and Others.</t>
  </si>
  <si>
    <t>* REPETITIVE Strain Injury or Fatigue may be suffered by excessive or continual Use</t>
  </si>
  <si>
    <t>* STENCH - Extremely Unpleasant Smells may emanate if Containment not Robust</t>
  </si>
  <si>
    <t>* POSTURE, Chronic, Twist or Stretch Injury may be sustained through incorrect Posture</t>
  </si>
  <si>
    <t>* EMERGENCY STOP Button response may cause Unexpected Side-Effects</t>
  </si>
  <si>
    <t>* High Voltages inside. Shock Hazard may cause Death</t>
  </si>
  <si>
    <r>
      <t>Rad - UV, Xray,</t>
    </r>
    <r>
      <rPr>
        <sz val="10"/>
        <color indexed="12"/>
        <rFont val="Symbol"/>
        <family val="1"/>
        <charset val="2"/>
      </rPr>
      <t>a,b,</t>
    </r>
    <r>
      <rPr>
        <sz val="10"/>
        <color indexed="12"/>
        <rFont val="Arial Narrow"/>
        <family val="2"/>
      </rPr>
      <t>Y etc</t>
    </r>
  </si>
  <si>
    <r>
      <t>Expensive</t>
    </r>
    <r>
      <rPr>
        <sz val="10"/>
        <color indexed="8"/>
        <rFont val="Arial"/>
        <family val="2"/>
      </rPr>
      <t/>
    </r>
  </si>
  <si>
    <t>Evacuation</t>
  </si>
  <si>
    <r>
      <t>Sensitive</t>
    </r>
    <r>
      <rPr>
        <sz val="10"/>
        <color indexed="8"/>
        <rFont val="Arial"/>
        <family val="2"/>
      </rPr>
      <t/>
    </r>
  </si>
  <si>
    <t>Time - DownTime</t>
  </si>
  <si>
    <r>
      <t>Spill Hazard</t>
    </r>
    <r>
      <rPr>
        <b/>
        <sz val="10"/>
        <color indexed="8"/>
        <rFont val="Arial"/>
        <family val="2"/>
      </rPr>
      <t/>
    </r>
  </si>
  <si>
    <t xml:space="preserve">* ABRASION and Grazes may be suffered by Friction Contact with Moving Parts </t>
  </si>
  <si>
    <t>* FRACTURE or Crush injury may be suffered by Falls, Trips or Collision with Heavy Items</t>
  </si>
  <si>
    <t>* DIZZINESS and Confusion can be Side Effects of Head Injury or Chemical Exposure</t>
  </si>
  <si>
    <t>* Ergonomic: Repetitive Work or Incorrect Posture causes RSI, Eye Strain, Fatigue.</t>
  </si>
  <si>
    <t>PRECAUTIONS</t>
  </si>
  <si>
    <t>* Implement Protective Action Plan for Large Liquid Helium Spill or Quench.</t>
  </si>
  <si>
    <r>
      <t>Select</t>
    </r>
    <r>
      <rPr>
        <b/>
        <sz val="10"/>
        <color indexed="12"/>
        <rFont val="Arial"/>
        <family val="2"/>
      </rPr>
      <t xml:space="preserve"> 8 </t>
    </r>
    <r>
      <rPr>
        <sz val="10"/>
        <color indexed="12"/>
        <rFont val="Arial"/>
        <family val="2"/>
      </rPr>
      <t>of the following, put "</t>
    </r>
    <r>
      <rPr>
        <b/>
        <sz val="10"/>
        <color indexed="12"/>
        <rFont val="Arial"/>
        <family val="2"/>
      </rPr>
      <t>y</t>
    </r>
    <r>
      <rPr>
        <sz val="10"/>
        <color indexed="12"/>
        <rFont val="Arial"/>
        <family val="2"/>
      </rPr>
      <t>" in checkbox</t>
    </r>
  </si>
  <si>
    <t>* KEEP CLEAR - all Medical Devices, Electronic Equipment and Magnetic Parts.</t>
  </si>
  <si>
    <t>* DO NOT look into Laser. Keep Beam below Eye Level. Eliminate Reflective Surfaces.</t>
  </si>
  <si>
    <t>* PPE - UV GLASSES MUST BE WORN. EYESIGHT CHECKS MANDATORY.</t>
  </si>
  <si>
    <t>E</t>
  </si>
  <si>
    <t>Dark - Limited Lighting</t>
  </si>
  <si>
    <t>RD</t>
  </si>
  <si>
    <t>MW - MircoWave InfraRed</t>
  </si>
  <si>
    <t>Lasr - Laser</t>
  </si>
  <si>
    <t>Mag - Magnetic Field</t>
  </si>
  <si>
    <t>Rad - α,ß,Y Radioactivity</t>
  </si>
  <si>
    <t>UV - UltraViolet</t>
  </si>
  <si>
    <t>Vis - Strong Light</t>
  </si>
  <si>
    <t>RF - RadioFreq, Wireless</t>
  </si>
  <si>
    <t>XR - XRay</t>
  </si>
  <si>
    <t>WC</t>
  </si>
  <si>
    <t>Cooling Water</t>
  </si>
  <si>
    <t>Extinguishers</t>
  </si>
  <si>
    <t>Extinguisher</t>
  </si>
  <si>
    <t>Emergency Stop</t>
  </si>
  <si>
    <t>Helmet</t>
  </si>
  <si>
    <t>Drain,Bunding</t>
  </si>
  <si>
    <t>Waste System</t>
  </si>
  <si>
    <t>FireSuppression</t>
  </si>
  <si>
    <t>WashStation</t>
  </si>
  <si>
    <t>Gloves, Gauntlets</t>
  </si>
  <si>
    <t>VisibiltyWear</t>
  </si>
  <si>
    <t>Rad.Monitor</t>
  </si>
  <si>
    <t>Feet: Shoes, Boots</t>
  </si>
  <si>
    <t>CleanUp Protocol</t>
  </si>
  <si>
    <t>HairNet</t>
  </si>
  <si>
    <t>Eyes: Safety Glasses</t>
  </si>
  <si>
    <t>Face Shield</t>
  </si>
  <si>
    <t>UV: Glasses, Sunscreen, Hat</t>
  </si>
  <si>
    <t>H0</t>
  </si>
  <si>
    <t>H2</t>
  </si>
  <si>
    <t>H3</t>
  </si>
  <si>
    <t>H4</t>
  </si>
  <si>
    <t>H5</t>
  </si>
  <si>
    <t>H6</t>
  </si>
  <si>
    <t>H7</t>
  </si>
  <si>
    <t>H8</t>
  </si>
  <si>
    <t>H9</t>
  </si>
  <si>
    <t>HA</t>
  </si>
  <si>
    <t>HB</t>
  </si>
  <si>
    <t>HH</t>
  </si>
  <si>
    <t>HD</t>
  </si>
  <si>
    <t>HE</t>
  </si>
  <si>
    <t>HF</t>
  </si>
  <si>
    <t>HS</t>
  </si>
  <si>
    <t>HU</t>
  </si>
  <si>
    <t>H1</t>
  </si>
  <si>
    <t>ES</t>
  </si>
  <si>
    <t>Stat - Static Electricity</t>
  </si>
  <si>
    <t>MSDS</t>
  </si>
  <si>
    <t>SOP -Safe Op Proc</t>
  </si>
  <si>
    <t>RRA - Residual Risk Assessment</t>
  </si>
  <si>
    <t>Barricade</t>
  </si>
  <si>
    <t>Alarm, Monitor</t>
  </si>
  <si>
    <t>Locks</t>
  </si>
  <si>
    <t>X1</t>
  </si>
  <si>
    <t>X2</t>
  </si>
  <si>
    <t>XB</t>
  </si>
  <si>
    <t>XE</t>
  </si>
  <si>
    <t>XF</t>
  </si>
  <si>
    <t>XL</t>
  </si>
  <si>
    <t>YA</t>
  </si>
  <si>
    <t>YD</t>
  </si>
  <si>
    <t>YE</t>
  </si>
  <si>
    <t>YS</t>
  </si>
  <si>
    <t>Guards/Shields</t>
  </si>
  <si>
    <t>Interlocks</t>
  </si>
  <si>
    <t>Sensor</t>
  </si>
  <si>
    <t>XR</t>
  </si>
  <si>
    <t>XH</t>
  </si>
  <si>
    <t>XA</t>
  </si>
  <si>
    <t>XD</t>
  </si>
  <si>
    <t>XX</t>
  </si>
  <si>
    <t>XG</t>
  </si>
  <si>
    <t>XI</t>
  </si>
  <si>
    <t>XS</t>
  </si>
  <si>
    <t>XW</t>
  </si>
  <si>
    <t>YC</t>
  </si>
  <si>
    <t>YH</t>
  </si>
  <si>
    <t>YK</t>
  </si>
  <si>
    <t>YM</t>
  </si>
  <si>
    <t>YP</t>
  </si>
  <si>
    <t>YR</t>
  </si>
  <si>
    <t>Houskeeping,Maintenance</t>
  </si>
  <si>
    <t>Access Restriction</t>
  </si>
  <si>
    <t>Key/Card PassW Security</t>
  </si>
  <si>
    <t>Placard, Signage</t>
  </si>
  <si>
    <t>YT</t>
  </si>
  <si>
    <t>Demonstrator, Overseer</t>
  </si>
  <si>
    <t>ERP - Emerg.Resp.Plan</t>
  </si>
  <si>
    <t>Ears: Plugs, EarMuffs</t>
  </si>
  <si>
    <t>ZP</t>
  </si>
  <si>
    <t>ZE</t>
  </si>
  <si>
    <t>ZF</t>
  </si>
  <si>
    <t>ZS</t>
  </si>
  <si>
    <t>ZG</t>
  </si>
  <si>
    <t>ZN</t>
  </si>
  <si>
    <t>ZH</t>
  </si>
  <si>
    <t>ZL</t>
  </si>
  <si>
    <t>ZR</t>
  </si>
  <si>
    <t>ZU</t>
  </si>
  <si>
    <t>ZV</t>
  </si>
  <si>
    <t>ZW</t>
  </si>
  <si>
    <t>Room</t>
  </si>
  <si>
    <t>X3</t>
  </si>
  <si>
    <t>X4</t>
  </si>
  <si>
    <t>X5</t>
  </si>
  <si>
    <t>X6</t>
  </si>
  <si>
    <t>Sensor, Gas, Flammable</t>
  </si>
  <si>
    <t>Maintenance,HouseKeeping</t>
  </si>
  <si>
    <t>Training Mandatory</t>
  </si>
  <si>
    <t>MSDS - Material Safety Data Sheets</t>
  </si>
  <si>
    <t>* High Pressure: Opening Pipe, Valve or Vessel or Failure may be expolsive.</t>
  </si>
  <si>
    <t>* Enviro: User may suffer Discomfort or Injury with Long Periods of Use.</t>
  </si>
  <si>
    <t>* Surface: may be suject to icy, wet, slippery or rough Surfaces.</t>
  </si>
  <si>
    <t>* Asphyxiation: Vapor reduces Oxygen Levels in Air which can lead to Unconsciousness and Death.</t>
  </si>
  <si>
    <t>* Liq N2 can condense Liq O2 from Air to form explosive Mixture with any Fuel (eg Floor);</t>
  </si>
  <si>
    <t>* High Pressure: Pipe, Valve or Vessel failure or Opening may be expolsive.</t>
  </si>
  <si>
    <t>The Use of this High Risk Item or Process should be Substituted where Possible</t>
  </si>
  <si>
    <t>This Item or Process should be Isolated from General Access</t>
  </si>
  <si>
    <t>Engineering Controls are in Place to Reduce or Minimise Risk</t>
  </si>
  <si>
    <t>Protocols are in Place to Minimise Risk of Use of this Item or Process</t>
  </si>
  <si>
    <t>Personal Protective Equipment should be Used where Necessary</t>
  </si>
  <si>
    <t>* Static Electricity (VHigh Voltage) is a Flame Ignition Source or may Damage Electronics.</t>
  </si>
  <si>
    <t>RISK CONTROLS</t>
  </si>
  <si>
    <t>3.Isolation</t>
  </si>
  <si>
    <t>4.Engineering</t>
  </si>
  <si>
    <t>AF ence or Barricade is used to prevent unauthorised Acces to Hazardous Area</t>
  </si>
  <si>
    <t>Correct Drainage and Bunding reduces Risk from Spills and Leaks</t>
  </si>
  <si>
    <t>Monitoring Devices are set to control User and Bystander Exposure to Hazards</t>
  </si>
  <si>
    <t>Emergency Stop Button is installed to Shut-Down Equipment in Case of Failure or Danger</t>
  </si>
  <si>
    <t xml:space="preserve">Fire Suppression Systems are in use, ie: Sprinklers, Halo </t>
  </si>
  <si>
    <t>Process requires Designated Restricted Room</t>
  </si>
  <si>
    <t>Sensors are in use to Monitor Access and Exposure to Risk</t>
  </si>
  <si>
    <t>Use Suitable Fire Extinguisher if Trained and only if Safe to do so</t>
  </si>
  <si>
    <t>A Demonstrator is required to Oversee Correct Operation by Less Trained Personnel</t>
  </si>
  <si>
    <t>Do Not by-pass Safety Guards or Interlocks. Keep Clear of Automated Machinery</t>
  </si>
  <si>
    <t>Restrict Access to the Area to Trained Personnel.</t>
  </si>
  <si>
    <t>Check Periodic Maintenance has been Completed and Documented.</t>
  </si>
  <si>
    <t>Familiarize yourself with Risk Assessment and Emergency Action Plan.</t>
  </si>
  <si>
    <t>Care and Training are Needed to Prevent Damage.</t>
  </si>
  <si>
    <t>Wear Labcoat and Safety Glasses at All Times</t>
  </si>
  <si>
    <t>Wear Hearing Protection. Ensure Bystanders not Exposed to excessive Noise.</t>
  </si>
  <si>
    <t>Radiation or Medical Monitoring may be Required</t>
  </si>
  <si>
    <t>Prevent Exposure to UV-Light by Glasses, Sunscreen, Clothing. Eye-Sight Checks may be Required</t>
  </si>
  <si>
    <t>Do Not By-pass Safety Guards or Interlocks.</t>
  </si>
  <si>
    <t>Operate Only in Fume Hood</t>
  </si>
  <si>
    <t>Keep Room, Equipment or Materials Locked away from Public</t>
  </si>
  <si>
    <t>Security Restrictions in Force. Entry by Key and/or Password only</t>
  </si>
  <si>
    <t>Standard Operating Procedures are Posted and Must be Followed.</t>
  </si>
  <si>
    <t>Residual Risk Assessment is an Estimate of Risk when Correct Procedure Followed</t>
  </si>
  <si>
    <t>Obey the Signs. Read and Understand the Correct Operating Instructions</t>
  </si>
  <si>
    <t>A Face Shield Must be used to protect User from Ejected Fragments and Materials.</t>
  </si>
  <si>
    <t>A Helmet Must be Worn in the Hazard Area at All Times</t>
  </si>
  <si>
    <t>Hair Nets Must be Used to prevent Contamination of Food or Electronic Parts</t>
  </si>
  <si>
    <t>Complete coverage of the Foot is Compulsory, Safety Boots may be Needed in Heavy Lifting</t>
  </si>
  <si>
    <t>High Visibility Wear Must be used to Minimise the Risk from Vehicles.</t>
  </si>
  <si>
    <t>Wash Station Protocols Must be Followed to ensure best Control of Risk</t>
  </si>
  <si>
    <t>Ventilation</t>
  </si>
  <si>
    <t>YV</t>
  </si>
  <si>
    <t>Clean-up Protocols Must be followed to Control Hazards and Minimise Risk.</t>
  </si>
  <si>
    <t>Process Wastes are hHazardous and Must be Dispose of as per Regulations</t>
  </si>
  <si>
    <t>Eye Protection Must be worn to Prevent Injury to EyeSight</t>
  </si>
  <si>
    <t>Gloves Must be worn to protect skin. Gauntlets may be Necessary to handle Very Hot Items</t>
  </si>
  <si>
    <t>Read and Understand Material Safety Data Sheets</t>
  </si>
  <si>
    <t>Cyl - Cylinders</t>
  </si>
  <si>
    <t>Air - Compressed Air</t>
  </si>
  <si>
    <t>Solvents</t>
  </si>
  <si>
    <t>Oven</t>
  </si>
  <si>
    <t>Ball - Bearings</t>
  </si>
  <si>
    <t>Kettle</t>
  </si>
  <si>
    <t>Dark -</t>
  </si>
  <si>
    <t>Bright</t>
  </si>
  <si>
    <t>RB</t>
  </si>
  <si>
    <t>Emergency Stop/brake</t>
  </si>
  <si>
    <t>YB</t>
  </si>
  <si>
    <t>DANGEROUS GOODS Class</t>
  </si>
  <si>
    <t>Radiation</t>
  </si>
  <si>
    <t>Mechanical</t>
  </si>
  <si>
    <t>3 Phase</t>
  </si>
  <si>
    <t>Environmental</t>
  </si>
  <si>
    <t xml:space="preserve">CONTROL RISK </t>
  </si>
  <si>
    <t>1.Elimination</t>
  </si>
  <si>
    <t>2.Substitution</t>
  </si>
  <si>
    <t>FumeHood</t>
  </si>
  <si>
    <t>4.or Engineering</t>
  </si>
  <si>
    <t>5.Administrative</t>
  </si>
  <si>
    <t>6.PPE</t>
  </si>
  <si>
    <t>Labcoat</t>
  </si>
  <si>
    <t>Other</t>
  </si>
  <si>
    <t>Residual Risk</t>
  </si>
  <si>
    <t>Likelyhood</t>
  </si>
  <si>
    <t>Hazard Level</t>
  </si>
  <si>
    <t>Score</t>
  </si>
  <si>
    <t>Risk Level L-M-H</t>
  </si>
  <si>
    <t>EXAMPLE</t>
  </si>
  <si>
    <t>Frequency</t>
  </si>
  <si>
    <t>Often</t>
  </si>
  <si>
    <t>Occasional</t>
  </si>
  <si>
    <t>Rare</t>
  </si>
  <si>
    <t>Never</t>
  </si>
  <si>
    <t>INJURY</t>
  </si>
  <si>
    <t>Fatality or Multi</t>
  </si>
  <si>
    <t>Serious Injury</t>
  </si>
  <si>
    <t>Minor Injury</t>
  </si>
  <si>
    <t>First Aid Only</t>
  </si>
  <si>
    <t>NON-INJURY</t>
  </si>
  <si>
    <t>EVACUATION</t>
  </si>
  <si>
    <t>Widespread Effect</t>
  </si>
  <si>
    <t>Moderate Effects</t>
  </si>
  <si>
    <t>HAZARD</t>
  </si>
  <si>
    <t>RISK</t>
  </si>
  <si>
    <t>DANGER</t>
  </si>
  <si>
    <t>CATASTROPHIC</t>
  </si>
  <si>
    <t>WARNING</t>
  </si>
  <si>
    <t>SERIOUS</t>
  </si>
  <si>
    <t>CAUTION</t>
  </si>
  <si>
    <t>MODERATE</t>
  </si>
  <si>
    <t>CARE</t>
  </si>
  <si>
    <t>MINOR</t>
  </si>
  <si>
    <t>Special</t>
  </si>
  <si>
    <t>Residual</t>
  </si>
  <si>
    <t>High</t>
  </si>
  <si>
    <t>Medium</t>
  </si>
  <si>
    <t>Low</t>
  </si>
  <si>
    <t>1-4</t>
  </si>
  <si>
    <t>5-9</t>
  </si>
  <si>
    <t>10-16</t>
  </si>
  <si>
    <t>Delicate</t>
  </si>
  <si>
    <t>Dynamic/Physical</t>
  </si>
  <si>
    <t>Instrumental</t>
  </si>
  <si>
    <t>Handling</t>
  </si>
  <si>
    <t>Placard</t>
  </si>
  <si>
    <t xml:space="preserve"> </t>
  </si>
  <si>
    <t>Clean/Repair</t>
  </si>
  <si>
    <t>Training</t>
  </si>
  <si>
    <t>RRL</t>
  </si>
  <si>
    <t>PROB</t>
  </si>
  <si>
    <t>HAZ</t>
  </si>
  <si>
    <t>Risk phrases</t>
  </si>
  <si>
    <t>Safety phrases</t>
  </si>
  <si>
    <t>R1</t>
  </si>
  <si>
    <t>Explosive when dry</t>
  </si>
  <si>
    <t>S1</t>
  </si>
  <si>
    <t>R2</t>
  </si>
  <si>
    <t>Risk of explosion by shock, friction, fire or other sources of ignition</t>
  </si>
  <si>
    <t>S2</t>
  </si>
  <si>
    <t>R3</t>
  </si>
  <si>
    <t>Extreme risk of explosion by shock, friction, fire or other sources of ignition</t>
  </si>
  <si>
    <t>S3</t>
  </si>
  <si>
    <t>R4</t>
  </si>
  <si>
    <t>Forms very sensitive explosive metallic compounds</t>
  </si>
  <si>
    <t>S4</t>
  </si>
  <si>
    <t>R5</t>
  </si>
  <si>
    <t>Heating may cause an explosion</t>
  </si>
  <si>
    <t>S5</t>
  </si>
  <si>
    <t>R6</t>
  </si>
  <si>
    <t>Explosive with or without contact with air</t>
  </si>
  <si>
    <t>S6</t>
  </si>
  <si>
    <t>R7</t>
  </si>
  <si>
    <t>May cause fire</t>
  </si>
  <si>
    <t>S7</t>
  </si>
  <si>
    <t>R8</t>
  </si>
  <si>
    <t>Contact with combustible material may cause fire</t>
  </si>
  <si>
    <t>S8</t>
  </si>
  <si>
    <t>R9</t>
  </si>
  <si>
    <t>Explosive when mixed with combustible material</t>
  </si>
  <si>
    <t>S9</t>
  </si>
  <si>
    <t>R10</t>
  </si>
  <si>
    <t>Flammable</t>
  </si>
  <si>
    <t>S(1/2)</t>
  </si>
  <si>
    <t>R11</t>
  </si>
  <si>
    <t>Highly flammable</t>
  </si>
  <si>
    <t>S12</t>
  </si>
  <si>
    <t>R12</t>
  </si>
  <si>
    <t>Extremely flammable</t>
  </si>
  <si>
    <t>S13</t>
  </si>
  <si>
    <t>R14</t>
  </si>
  <si>
    <t>Reacts violently with water</t>
  </si>
  <si>
    <t>S14</t>
  </si>
  <si>
    <t>R14/15</t>
  </si>
  <si>
    <t>Reacts violently with water, liberating extremely flammable gases</t>
  </si>
  <si>
    <t>S15</t>
  </si>
  <si>
    <t>R15</t>
  </si>
  <si>
    <t>Contact with water liberates extremely flammable gases</t>
  </si>
  <si>
    <t>S16</t>
  </si>
  <si>
    <t>R15/29</t>
  </si>
  <si>
    <t>Contact with water liberates toxic, extremely flammable gases</t>
  </si>
  <si>
    <t>S17</t>
  </si>
  <si>
    <t>R16</t>
  </si>
  <si>
    <t>Explosive when mixed with oxidising substances</t>
  </si>
  <si>
    <t>S18</t>
  </si>
  <si>
    <t>R17</t>
  </si>
  <si>
    <t>Spontaneously flammable in air</t>
  </si>
  <si>
    <t>S20</t>
  </si>
  <si>
    <t>R18</t>
  </si>
  <si>
    <t>In use, may form flammable/explosive vapour-air mixture</t>
  </si>
  <si>
    <t>S20/21</t>
  </si>
  <si>
    <t>R19</t>
  </si>
  <si>
    <t>May form explosive peroxides</t>
  </si>
  <si>
    <t>S21</t>
  </si>
  <si>
    <t>R20</t>
  </si>
  <si>
    <t>Harmful by inhalation</t>
  </si>
  <si>
    <t>S22</t>
  </si>
  <si>
    <t>R20/21</t>
  </si>
  <si>
    <t>Harmful by inhalation and in contact with skin</t>
  </si>
  <si>
    <t>S23</t>
  </si>
  <si>
    <t>R20/21/22</t>
  </si>
  <si>
    <t>Harmful by inhalation, in contact with skin and if swallowed</t>
  </si>
  <si>
    <t>S24</t>
  </si>
  <si>
    <t>R20/22</t>
  </si>
  <si>
    <t>Harmful by inhalation and if swallowed</t>
  </si>
  <si>
    <t>S24/25</t>
  </si>
  <si>
    <t>R21</t>
  </si>
  <si>
    <t>Harmful in contact with skin</t>
  </si>
  <si>
    <t>S25</t>
  </si>
  <si>
    <t>R21/22</t>
  </si>
  <si>
    <t>Harmful in contact with skin and if swallowed</t>
  </si>
  <si>
    <t>S26</t>
  </si>
  <si>
    <t>R22</t>
  </si>
  <si>
    <t>Harmful if swallowed</t>
  </si>
  <si>
    <t>S27</t>
  </si>
  <si>
    <t>R23</t>
  </si>
  <si>
    <t>Toxic by inhalation</t>
  </si>
  <si>
    <t>S27/28</t>
  </si>
  <si>
    <t>R23/24</t>
  </si>
  <si>
    <t>Toxic by inhalation and in contact with skin</t>
  </si>
  <si>
    <t>S28</t>
  </si>
  <si>
    <t>R23/24/25</t>
  </si>
  <si>
    <t>Toxic by inhalation, in contact with skin and if swallowed</t>
  </si>
  <si>
    <t>S29</t>
  </si>
  <si>
    <t>R23/25</t>
  </si>
  <si>
    <t>Toxic by inhalation and if swallowed</t>
  </si>
  <si>
    <t>S29/35</t>
  </si>
  <si>
    <t>R24</t>
  </si>
  <si>
    <t>Toxic in contact with skin</t>
  </si>
  <si>
    <t>S29/56</t>
  </si>
  <si>
    <t>R24/25</t>
  </si>
  <si>
    <t>Toxic in contact with skin and if swallowed</t>
  </si>
  <si>
    <t>S3/14</t>
  </si>
  <si>
    <t>R25</t>
  </si>
  <si>
    <t>Toxic if swallowed</t>
  </si>
  <si>
    <t>S3/7</t>
  </si>
  <si>
    <t>R26</t>
  </si>
  <si>
    <t>Very toxic by inhalation</t>
  </si>
  <si>
    <t>S3/7/9</t>
  </si>
  <si>
    <t>R26/27</t>
  </si>
  <si>
    <t>Very toxic by inhalation and in contact with skin</t>
  </si>
  <si>
    <t>S3/9/14</t>
  </si>
  <si>
    <t>R26/27/28</t>
  </si>
  <si>
    <t>Very toxic by inhalation, in contact with skin and if swallowed</t>
  </si>
  <si>
    <t>S3/9/14/49</t>
  </si>
  <si>
    <t>R26/28</t>
  </si>
  <si>
    <t>Very toxic by inhalation and if swallowed</t>
  </si>
  <si>
    <t>S3/9/49</t>
  </si>
  <si>
    <t>R27</t>
  </si>
  <si>
    <t>Very toxic in contact with skin</t>
  </si>
  <si>
    <t>S30</t>
  </si>
  <si>
    <t>R27/28</t>
  </si>
  <si>
    <t>Very toxic in contact with skin and if swallowed</t>
  </si>
  <si>
    <t>S33</t>
  </si>
  <si>
    <t>R28</t>
  </si>
  <si>
    <t>Very toxic if swallowed</t>
  </si>
  <si>
    <t>S35</t>
  </si>
  <si>
    <t>R29</t>
  </si>
  <si>
    <t>Contact with water liberates toxic gas</t>
  </si>
  <si>
    <t>S36</t>
  </si>
  <si>
    <t>R30</t>
  </si>
  <si>
    <t>Can become highly flammable in use</t>
  </si>
  <si>
    <t>S36/37</t>
  </si>
  <si>
    <t>R31</t>
  </si>
  <si>
    <t>Contact with acids liberates toxic gas</t>
  </si>
  <si>
    <t>S36/37/39</t>
  </si>
  <si>
    <t>R32</t>
  </si>
  <si>
    <t>Contact with acids liberates very toxic gas</t>
  </si>
  <si>
    <t>S36/39</t>
  </si>
  <si>
    <t>R33</t>
  </si>
  <si>
    <t>Danger of cumulative effects</t>
  </si>
  <si>
    <t>S37</t>
  </si>
  <si>
    <t>R34</t>
  </si>
  <si>
    <t>Causes burns</t>
  </si>
  <si>
    <t>S37/39</t>
  </si>
  <si>
    <t>R35</t>
  </si>
  <si>
    <t>Causes severe burns</t>
  </si>
  <si>
    <t>S38</t>
  </si>
  <si>
    <t>R36</t>
  </si>
  <si>
    <t>Irritating to eyes</t>
  </si>
  <si>
    <t>S39</t>
  </si>
  <si>
    <t>R36/37</t>
  </si>
  <si>
    <t>Irritating to eyes and respiratory system</t>
  </si>
  <si>
    <t>S40</t>
  </si>
  <si>
    <t>R36/37/38</t>
  </si>
  <si>
    <t>Irritating to eyes, respiratory system and skin</t>
  </si>
  <si>
    <t>S41</t>
  </si>
  <si>
    <t>R36/38</t>
  </si>
  <si>
    <t>Irritating to eyes and skin</t>
  </si>
  <si>
    <t>S42</t>
  </si>
  <si>
    <t>R37</t>
  </si>
  <si>
    <t>Irritating to respiratory system</t>
  </si>
  <si>
    <t>S43</t>
  </si>
  <si>
    <t>R37/38</t>
  </si>
  <si>
    <t>Irritating to respiratory system and skin</t>
  </si>
  <si>
    <t>S45</t>
  </si>
  <si>
    <t>R38</t>
  </si>
  <si>
    <t>Irritating to skin</t>
  </si>
  <si>
    <t>S46</t>
  </si>
  <si>
    <t>R39</t>
  </si>
  <si>
    <t>Danger of very serious irreversible effects</t>
  </si>
  <si>
    <t>S47</t>
  </si>
  <si>
    <t>R39/23</t>
  </si>
  <si>
    <t>Toxic: danger of very serious irreversible effects through inhalation</t>
  </si>
  <si>
    <t>S47/49</t>
  </si>
  <si>
    <t>R39/23/24</t>
  </si>
  <si>
    <t>Toxic: danger of very serious irreversible effects through inhalation and in contact with skin</t>
  </si>
  <si>
    <t>S48</t>
  </si>
  <si>
    <t>R39/23/24/25</t>
  </si>
  <si>
    <t>Toxic: danger of very serious irreversible effects through inhalation, in contact with skin and if swallowed</t>
  </si>
  <si>
    <t>S49</t>
  </si>
  <si>
    <t>R39/23/25</t>
  </si>
  <si>
    <t>Toxic: danger of very serious irreversible effects through inhalation and if swallowed</t>
  </si>
  <si>
    <t>S50</t>
  </si>
  <si>
    <t>R39/24</t>
  </si>
  <si>
    <t>Toxic: danger of very serious irreversible effects in contact with skin</t>
  </si>
  <si>
    <t>S51</t>
  </si>
  <si>
    <t>R39/24/25</t>
  </si>
  <si>
    <t>Toxic: danger of very serious irreversible effects in contact with skin and if swallowed</t>
  </si>
  <si>
    <t>S52</t>
  </si>
  <si>
    <t>R39/25</t>
  </si>
  <si>
    <t>Toxic: danger of very serious irreversible effects if swallowed</t>
  </si>
  <si>
    <t>S53</t>
  </si>
  <si>
    <t>R39/26</t>
  </si>
  <si>
    <t>Very Toxic: danger of very serious irreversible effects through inhalation</t>
  </si>
  <si>
    <t>S56</t>
  </si>
  <si>
    <t>R39/26/27</t>
  </si>
  <si>
    <t>Very Toxic: danger of very serious irreversible effects through inhalation and in contact with skin</t>
  </si>
  <si>
    <t>S57</t>
  </si>
  <si>
    <t>R39/26/27/28</t>
  </si>
  <si>
    <t>Very Toxic: danger of very serious irreversible effects through inhalation, in contact with skin and if swallowed</t>
  </si>
  <si>
    <t>S59</t>
  </si>
  <si>
    <t>R39/26/28</t>
  </si>
  <si>
    <t>Very Toxic: danger of very serious irreversible effects through inhalation and if swallowed</t>
  </si>
  <si>
    <t>S60</t>
  </si>
  <si>
    <t>R39/27</t>
  </si>
  <si>
    <t>Very Toxic: danger of very serious irreversible effects in contact with skin</t>
  </si>
  <si>
    <t>S61</t>
  </si>
  <si>
    <t>R39/27/28</t>
  </si>
  <si>
    <t>Very Toxic: danger of very serious irreversible effects in contact with skin and if swallowed</t>
  </si>
  <si>
    <t>S62</t>
  </si>
  <si>
    <t>R39/28</t>
  </si>
  <si>
    <t>Very Toxic: danger of very serious irreversible effects if swallowed</t>
  </si>
  <si>
    <t>S63</t>
  </si>
  <si>
    <t>R40</t>
  </si>
  <si>
    <t>Limited evidence of a carcinogenic effect</t>
  </si>
  <si>
    <t>S64</t>
  </si>
  <si>
    <t>R41</t>
  </si>
  <si>
    <t>Risk of serious damage to eyes</t>
  </si>
  <si>
    <t>S7/47</t>
  </si>
  <si>
    <t>R42</t>
  </si>
  <si>
    <t>May cause sensitisation by inhalation</t>
  </si>
  <si>
    <t>S7/8</t>
  </si>
  <si>
    <t>R42/43</t>
  </si>
  <si>
    <t>May cause sensitisation by inhalation and skin contact</t>
  </si>
  <si>
    <t>S7/9</t>
  </si>
  <si>
    <t>R43</t>
  </si>
  <si>
    <t>May cause sensitisation by skin contact</t>
  </si>
  <si>
    <t>R44</t>
  </si>
  <si>
    <t>Risk of explosion if heated under confinement</t>
  </si>
  <si>
    <t>R45</t>
  </si>
  <si>
    <t>May cause cancer</t>
  </si>
  <si>
    <t>R46</t>
  </si>
  <si>
    <t>May cause heritable genetic damage</t>
  </si>
  <si>
    <t>R48</t>
  </si>
  <si>
    <t>Danger of serious damage to health by prolonged exposure</t>
  </si>
  <si>
    <t>R48/20/21/22</t>
  </si>
  <si>
    <t>Harmful: danger of serious damage to health by prolonged exposure through inhalation, in contact with skin and if swallowed</t>
  </si>
  <si>
    <t>R48/20/22</t>
  </si>
  <si>
    <t>Harmful: danger of serious damage to health by prolonged exposure through inhalation and if swallowed</t>
  </si>
  <si>
    <t>R48/21</t>
  </si>
  <si>
    <t>Harmful: danger of serious damage to health by prolonged exposure in contact with skin</t>
  </si>
  <si>
    <t>R48/21/22</t>
  </si>
  <si>
    <t>Harmful: danger of serious damage to health by prolonged exposure in contact with skin and if swallowed</t>
  </si>
  <si>
    <t>R48/22</t>
  </si>
  <si>
    <t>Harmful: danger of serious damage to health by prolonged exposure if swallowed</t>
  </si>
  <si>
    <t>R48/23</t>
  </si>
  <si>
    <t>Toxic: danger of serious damage to health by prolonged exposure through inhalation</t>
  </si>
  <si>
    <t>R48/23/24</t>
  </si>
  <si>
    <t>Toxic: danger of serious damage to health by prolonged exposure through inhalation and in contact with skin</t>
  </si>
  <si>
    <t>R48/23/24/25</t>
  </si>
  <si>
    <t>Toxic: danger of serious damage to health by prolonged exposure through inhalation, in contact with skin and if swallowed</t>
  </si>
  <si>
    <t>R48/23/25</t>
  </si>
  <si>
    <t>Toxic: danger of serious damage to health by prolonged exposure through inhalation and if swallowed</t>
  </si>
  <si>
    <t>R48/24</t>
  </si>
  <si>
    <t>Toxic: danger of serious damage to health by prolonged exposure in contact with skin</t>
  </si>
  <si>
    <t>R48/24/25</t>
  </si>
  <si>
    <t>Toxic: danger of serious damage to health by prolonged exposure  in contact with skin and if swallowed</t>
  </si>
  <si>
    <t>R48/25</t>
  </si>
  <si>
    <t>Toxic: danger of serious damage to health by prolonged exposure  if swallowed</t>
  </si>
  <si>
    <t>R49</t>
  </si>
  <si>
    <t>May cause cancer by inhalation</t>
  </si>
  <si>
    <t>R50</t>
  </si>
  <si>
    <t>Very toxic to aquatic organisms</t>
  </si>
  <si>
    <t>R50/53</t>
  </si>
  <si>
    <t>Very toxic to aquatic organisms, may cause long-term adverse effects in the aquatic environment</t>
  </si>
  <si>
    <t>R51</t>
  </si>
  <si>
    <t>Toxic to aquatic organisms</t>
  </si>
  <si>
    <t>R51/53</t>
  </si>
  <si>
    <t>Toxic to aquatic organisms, may cause long-term adverse effects in the aquatic environment</t>
  </si>
  <si>
    <t>R52</t>
  </si>
  <si>
    <t>Harmful to aquatic organisms</t>
  </si>
  <si>
    <t>R52/53</t>
  </si>
  <si>
    <t>Harmful to aquatic organisms, may cause long-term adverse effects in the aquatic environment</t>
  </si>
  <si>
    <t>R53</t>
  </si>
  <si>
    <t>May cause long-term adverse effects in the aquatic environment</t>
  </si>
  <si>
    <t>R54</t>
  </si>
  <si>
    <t>Toxic to flora</t>
  </si>
  <si>
    <t>R55</t>
  </si>
  <si>
    <t>Toxic to fauna</t>
  </si>
  <si>
    <t>R56</t>
  </si>
  <si>
    <t>Toxic to soil organisms</t>
  </si>
  <si>
    <t>R57</t>
  </si>
  <si>
    <t>Toxic to bees</t>
  </si>
  <si>
    <t>R58</t>
  </si>
  <si>
    <t>May cause long-term adverse effects in the environment</t>
  </si>
  <si>
    <t>R59</t>
  </si>
  <si>
    <t>Dangerous for the ozone layer</t>
  </si>
  <si>
    <t>R60</t>
  </si>
  <si>
    <t>May impair fertility</t>
  </si>
  <si>
    <t>R61</t>
  </si>
  <si>
    <t>May cause harm to the unborn child</t>
  </si>
  <si>
    <t>R62</t>
  </si>
  <si>
    <t>Possible risk of impaired fertility</t>
  </si>
  <si>
    <t>R63</t>
  </si>
  <si>
    <t>Possible risk of harm to the unborn child</t>
  </si>
  <si>
    <t>R64</t>
  </si>
  <si>
    <t>May cause harm to breast-fed babies</t>
  </si>
  <si>
    <t>R65</t>
  </si>
  <si>
    <t>Harmful: may cause lung damage if swallowed</t>
  </si>
  <si>
    <t>R66</t>
  </si>
  <si>
    <t>Repeated exposure may cause skin dryness or cracking</t>
  </si>
  <si>
    <t>R67</t>
  </si>
  <si>
    <t>Vapours may cause drowsiness and dizziness</t>
  </si>
  <si>
    <t>R68</t>
  </si>
  <si>
    <t>Possible risk of irreversible effects</t>
  </si>
  <si>
    <t>R68/20</t>
  </si>
  <si>
    <t>Harmful: possible risk of irreversible effects through inhalation</t>
  </si>
  <si>
    <t>R68/20/21</t>
  </si>
  <si>
    <t>Harmful: possible risk of irreversible effects through inhalation and in contact with skin</t>
  </si>
  <si>
    <t>R68/20/21/22</t>
  </si>
  <si>
    <t>Harmful: possible risk of irreversible effects through inhalation, in contact with skin and if swallowed</t>
  </si>
  <si>
    <t>R68/20/22</t>
  </si>
  <si>
    <t>Harmful: possible risk of irreversible effects through inhalation and if swallowed</t>
  </si>
  <si>
    <t>R68/21</t>
  </si>
  <si>
    <t>Harmful: possible risk of irreversible effects in contact with skin</t>
  </si>
  <si>
    <t>R68/21/22</t>
  </si>
  <si>
    <t>Harmful: possible risk of irreversible effects in contact with skin and if swallowed</t>
  </si>
  <si>
    <t>R68/22</t>
  </si>
  <si>
    <t>Harmful: possible risk of irreversible effects if swallowed</t>
  </si>
  <si>
    <t>Take off immediately all contaminated clothing</t>
  </si>
  <si>
    <t>Take precautionary measures against static discharges</t>
  </si>
  <si>
    <t>This material and its container must be disposed of as hazardous waste</t>
  </si>
  <si>
    <t>This material and its container must be disposed of in a safe way</t>
  </si>
  <si>
    <t>To clean the floor and all objects contaminated by this material use ... (to be specified by the manufacturer)</t>
  </si>
  <si>
    <t>Use appropriate containment to avoid environmental contamination</t>
  </si>
  <si>
    <t>Use only in well-ventilated areas</t>
  </si>
  <si>
    <t>Wear eye/face protection</t>
  </si>
  <si>
    <t>Wear suitable gloves</t>
  </si>
  <si>
    <t>Wear suitable gloves and eye/face protection</t>
  </si>
  <si>
    <t>Wear suitable protective clothing</t>
  </si>
  <si>
    <t>Wear suitable protective clothing and eye/face protection</t>
  </si>
  <si>
    <t>Wear suitable protective clothing and gloves</t>
  </si>
  <si>
    <t>Wear suitable protective clothing, gloves and eye/face protection</t>
  </si>
  <si>
    <t>When using do not eat or drink</t>
  </si>
  <si>
    <t>When using do not eat, drink or smoke</t>
  </si>
  <si>
    <t>When using do not smoke</t>
  </si>
  <si>
    <t>[back to top]</t>
  </si>
  <si>
    <t>Keep locked up</t>
  </si>
  <si>
    <t>Keep out of the reach of children</t>
  </si>
  <si>
    <t>Keep in a cool place</t>
  </si>
  <si>
    <t>Keep away from living quarters</t>
  </si>
  <si>
    <t>Keep contents under ... (appropriate liquid to be specified by the manufacturer)</t>
  </si>
  <si>
    <t>Keep under ... (inert gas to be specified by the manufacturer)</t>
  </si>
  <si>
    <t>Keep container tightly closed</t>
  </si>
  <si>
    <t>Keep container dry</t>
  </si>
  <si>
    <t>Keep container in a well-ventilated place</t>
  </si>
  <si>
    <t>Keep locked up and out of the reach of children</t>
  </si>
  <si>
    <t>Do not keep the container sealed</t>
  </si>
  <si>
    <t>Keep away from food, drink and animal feeding stuffs</t>
  </si>
  <si>
    <t>Keep away from ... (incompatible materials to be indicated by the manufacturer)</t>
  </si>
  <si>
    <t>Keep away from heat</t>
  </si>
  <si>
    <t>Keep away from sources of ignition - No smoking</t>
  </si>
  <si>
    <t>Keep away from combustible material</t>
  </si>
  <si>
    <t>Handle and open container with care</t>
  </si>
  <si>
    <t>Do not breathe dust</t>
  </si>
  <si>
    <t>Do not breathe gas/fumes/vapour/spray (appropriate wording to be specified by the manufacturer)</t>
  </si>
  <si>
    <t>Avoid contact with skin</t>
  </si>
  <si>
    <t>Avoid contact with skin and eyes</t>
  </si>
  <si>
    <t>Avoid contact with eyes</t>
  </si>
  <si>
    <t>In case of contact with eyes, rinse immediately with plenty of water and seek medical advice</t>
  </si>
  <si>
    <t>After contact with skin, take off immediately all contaminated clothing, and wash immediately with plenty of ... (to be specified by the manufacturer)</t>
  </si>
  <si>
    <t>After contact with skin, wash immediately with plenty of ... (to be specified by the manufacturer)</t>
  </si>
  <si>
    <t>Do not empty into drains</t>
  </si>
  <si>
    <t>Do not empty into drains; dispose of this material and its container in a safe way</t>
  </si>
  <si>
    <t>Do not empty into drains, dispose of this material and its container at hazardous or special waste collection point</t>
  </si>
  <si>
    <t>Keep in a cool place away from ... (incompatible materials to be indicated by the manufacturer)</t>
  </si>
  <si>
    <t>Keep container tightly closed in a cool place</t>
  </si>
  <si>
    <t>Keep container tightly closed in a cool, well-ventilated place</t>
  </si>
  <si>
    <t>Keep in a cool, well-ventilated place away from ... (incompatible materials to be indicated by the manufacturer)</t>
  </si>
  <si>
    <t>Keep only in the original container in a cool, well-ventilated place away from ... (incompatible materials to be indicated by the manufacturer)</t>
  </si>
  <si>
    <t>Keep only in the original container in a cool, well-ventilated place</t>
  </si>
  <si>
    <t>Never add water to this product</t>
  </si>
  <si>
    <t>In case of insufficient ventilation wear suitable respiratory equipment</t>
  </si>
  <si>
    <t>In case of fire and/or explosion do not breathe fumes</t>
  </si>
  <si>
    <t>During fumigation/spraying wear suitable respiratory equipment (appropriate wording to be specified by the manufacturer)</t>
  </si>
  <si>
    <t>In case of fire use ... (indicate in the space the precise type of fire-fighting equipment. If water increases the risk add - Never use water)</t>
  </si>
  <si>
    <t>In case of accident or if you feel unwell seek medical advice immediately (show the label where possible)</t>
  </si>
  <si>
    <t>If swallowed, seek medical advice immediately and show this container or label</t>
  </si>
  <si>
    <t>Keep at temperature not exceeding ... OC (to be specified by the manufacturer)</t>
  </si>
  <si>
    <t>Keep only in the original container at temperature not exceeding ... OC (to be specified by the manufacturer)</t>
  </si>
  <si>
    <t>Keep wet with ... (appropriate material to be specified by the manufacturer)</t>
  </si>
  <si>
    <t>Keep only in the original container</t>
  </si>
  <si>
    <t>Do not mix with ... (to be specified by the manufacturer)</t>
  </si>
  <si>
    <t>Not recommended for interior use on large surface areas</t>
  </si>
  <si>
    <t>Avoid exposure - obtain special instructions before use</t>
  </si>
  <si>
    <t>Dispose of this material and its container at hazardous or special waste collection point</t>
  </si>
  <si>
    <t>Refer to manufacturer/supplier for information on recovery/recycling</t>
  </si>
  <si>
    <t>Avoid release to the environment. Refer to special instructions/safety data sheet</t>
  </si>
  <si>
    <t>If swallowed, do not induce vomiting: seek medical advice immediately and show this container or label</t>
  </si>
  <si>
    <t>In case of accident by inhalation: remove casualty to fresh air and keep at rest</t>
  </si>
  <si>
    <t>If swallowed, rinse mouth with water (only if the person is conscious)</t>
  </si>
  <si>
    <t>Keep container tightly closed and at temperature not exceeding ... OC (to be specified by the manufacturer)</t>
  </si>
  <si>
    <t>Keep container tightly closed and dry</t>
  </si>
  <si>
    <t>Keep container tightly closed and in a well-ventilated place</t>
  </si>
  <si>
    <t>R48/20</t>
  </si>
  <si>
    <t>Harmful: danger of serious damage to health by prolonged exposure through inhalation</t>
  </si>
  <si>
    <t>R48/20/21</t>
  </si>
  <si>
    <t>Harmful: danger of serious damage to health by prolonged exposure through inhalation and in contact with skin</t>
  </si>
  <si>
    <t>HAZARDS</t>
  </si>
  <si>
    <t>a1</t>
  </si>
  <si>
    <t>PRECAUTIONS      * OPERATE ONLY AS SET-OUT IN MANUAL</t>
  </si>
  <si>
    <t>Operate</t>
  </si>
  <si>
    <t>Select 8 of the following, put "y" in checkbox</t>
  </si>
  <si>
    <t/>
  </si>
  <si>
    <t>AA</t>
  </si>
  <si>
    <t>* Enviro: User, Process or Substance may require special Controlled Environment</t>
  </si>
  <si>
    <t>* Familiarize yourself with Risk Assessment and Emergency Action Plan.</t>
  </si>
  <si>
    <t>b1</t>
  </si>
  <si>
    <t>AB</t>
  </si>
  <si>
    <t>* Security: User, Chemical or Equipment may be subject to Security Issues.</t>
  </si>
  <si>
    <t>y</t>
  </si>
  <si>
    <t>* TRAINING and LICENSING are enforced to ensure safe operation.</t>
  </si>
  <si>
    <t>b2</t>
  </si>
  <si>
    <t>AC</t>
  </si>
  <si>
    <t>* Standard Operating Procedures are posted and must be followed.</t>
  </si>
  <si>
    <t>b3</t>
  </si>
  <si>
    <t>AD</t>
  </si>
  <si>
    <t>* Dust: User and Bystanders may be subject to Dusty or Dirty Environment.</t>
  </si>
  <si>
    <t>* Care and Training are Needed to Prevent Damage.</t>
  </si>
  <si>
    <t>b4</t>
  </si>
  <si>
    <t>AE</t>
  </si>
  <si>
    <t>Ergo</t>
  </si>
  <si>
    <t>IR</t>
  </si>
  <si>
    <t>* Check for current Safety Tags and Parts for Damage or Deterioration</t>
  </si>
  <si>
    <t>c1</t>
  </si>
  <si>
    <t>Maintenance</t>
  </si>
  <si>
    <t>AH</t>
  </si>
  <si>
    <t>* Enviro: User may be subject to Uncomfortable or Excessive Heat or Cold.</t>
  </si>
  <si>
    <t>* Check Periodic Maintenance has been completed and documented.</t>
  </si>
  <si>
    <t>c2</t>
  </si>
  <si>
    <t>AL</t>
  </si>
  <si>
    <t>* Eyes: Strong Light or Poor Lighting may cause Eye Strain or Injury</t>
  </si>
  <si>
    <t>* Do not open sealed component panels. No User serviceable parts.</t>
  </si>
  <si>
    <t>d2</t>
  </si>
  <si>
    <t>Do Not</t>
  </si>
  <si>
    <t>AN</t>
  </si>
  <si>
    <t>* Noise: User and Bystanders may be subject to Excessive Noise.</t>
  </si>
  <si>
    <t>IH</t>
  </si>
  <si>
    <t>* Do Not By-pass Safety Guards or Interlocks.</t>
  </si>
  <si>
    <t>d1</t>
  </si>
  <si>
    <t>AO</t>
  </si>
  <si>
    <t>* Obstruction: Trip Hazard may cause Fall or Injury</t>
  </si>
  <si>
    <t>* No Panels are to be opened by Untrained Personnel.</t>
  </si>
  <si>
    <t>d3</t>
  </si>
  <si>
    <t>AS</t>
  </si>
  <si>
    <t>IQ</t>
  </si>
  <si>
    <t>* Do not modify or adjust Equipment. Call Technical Staff</t>
  </si>
  <si>
    <t>d4</t>
  </si>
  <si>
    <t>AV</t>
  </si>
  <si>
    <t>* Vibration: Violent Shaking may cause excessive Noise, Machine Damage or Injury.</t>
  </si>
  <si>
    <t>* Autosampler: Keep Clear. Do not by-pass Safety Guards or Interlocks.</t>
  </si>
  <si>
    <t>d5</t>
  </si>
  <si>
    <t>AX</t>
  </si>
  <si>
    <t>IA</t>
  </si>
  <si>
    <t>* Operate Only in Fume Hood</t>
  </si>
  <si>
    <t>e1</t>
  </si>
  <si>
    <t>Enviro</t>
  </si>
  <si>
    <t>BD</t>
  </si>
  <si>
    <t>* Explosion Hazard: Dust may produce explosive Mixtures with Air.</t>
  </si>
  <si>
    <t>II</t>
  </si>
  <si>
    <t>* Operate Only in a well Ventilated Environment.</t>
  </si>
  <si>
    <t>e2</t>
  </si>
  <si>
    <t>BE</t>
  </si>
  <si>
    <t>* Exhaust: Fumes or Smoke may produce Fire or Explosion hazard</t>
  </si>
  <si>
    <t xml:space="preserve">* Do not vent into Laboratory. Operate Only in a Vented Environment. </t>
  </si>
  <si>
    <t>e3</t>
  </si>
  <si>
    <t>BF</t>
  </si>
  <si>
    <t>* Flammable: Substances may produce Fire or Explosion Hazard.</t>
  </si>
  <si>
    <t>* Prevent Chemicals volatilised in Oven from release into the Laboratory.</t>
  </si>
  <si>
    <t>e4</t>
  </si>
  <si>
    <t>BG</t>
  </si>
  <si>
    <t>IS</t>
  </si>
  <si>
    <t>* Do Not Open Chamber unless in Air Extraction Area.</t>
  </si>
  <si>
    <t>e5</t>
  </si>
  <si>
    <t>BL</t>
  </si>
  <si>
    <t>* Flammable Materials: Keep to a minimum and away from Hot Surfaces.</t>
  </si>
  <si>
    <t>f1</t>
  </si>
  <si>
    <t>BP</t>
  </si>
  <si>
    <t>* Keep Flammable Materials Away from Hot Surfaces or Sparks.</t>
  </si>
  <si>
    <t>f2</t>
  </si>
  <si>
    <t>Keep</t>
  </si>
  <si>
    <t>BS</t>
  </si>
  <si>
    <t>* Do Not Allow Aparatus to Smoke, as this is liable to set off the fire system.</t>
  </si>
  <si>
    <t>f3</t>
  </si>
  <si>
    <t>BX</t>
  </si>
  <si>
    <t>* Vessel Damage can produce Explosive Boil-off of gases which may cause Injury or Death.</t>
  </si>
  <si>
    <t>* Do Not allow near Naked Flames or Flammable Material.</t>
  </si>
  <si>
    <t>f4</t>
  </si>
  <si>
    <t>C0</t>
  </si>
  <si>
    <t>* Do Not Dry Significant Amounts of Solvents in an Oven that is not Vented</t>
  </si>
  <si>
    <t>f5</t>
  </si>
  <si>
    <t>Heat</t>
  </si>
  <si>
    <t>OE</t>
  </si>
  <si>
    <t>* Do Not Over-fill. Contents may expand when heated.</t>
  </si>
  <si>
    <t>f6</t>
  </si>
  <si>
    <t>C6</t>
  </si>
  <si>
    <t>* Do Not Over-Heat. Fire Hazard if Contents Decompose or Smoke.</t>
  </si>
  <si>
    <t>f7</t>
  </si>
  <si>
    <t>C1</t>
  </si>
  <si>
    <t>* Do Not Allow Water into Contact with Heated Materials.</t>
  </si>
  <si>
    <t>f8</t>
  </si>
  <si>
    <t>C2</t>
  </si>
  <si>
    <t>* Placard, Clearly designate and Restrict Access to the Area.</t>
  </si>
  <si>
    <t>g1</t>
  </si>
  <si>
    <t>C3</t>
  </si>
  <si>
    <t>* Placard, Restricted Access, Barricade, Warning Placards.</t>
  </si>
  <si>
    <t>g2</t>
  </si>
  <si>
    <t>C4</t>
  </si>
  <si>
    <t>* Placard, Correctly Label the Material in Use.</t>
  </si>
  <si>
    <t>g4</t>
  </si>
  <si>
    <t>C5</t>
  </si>
  <si>
    <t>* Test Run to ensure Anchors adequately Secure and Stable.</t>
  </si>
  <si>
    <t>h1</t>
  </si>
  <si>
    <t>Check</t>
  </si>
  <si>
    <t>* Ensure all Items are Stable and can be Quickly and Safely Removed if needed.</t>
  </si>
  <si>
    <t>h2</t>
  </si>
  <si>
    <t>C7</t>
  </si>
  <si>
    <t>* Operate ONLY with a competent co-worker present.</t>
  </si>
  <si>
    <t>i1</t>
  </si>
  <si>
    <t>C8</t>
  </si>
  <si>
    <t>* Operate at the Minimum Reasonable Output Power.</t>
  </si>
  <si>
    <t>i2</t>
  </si>
  <si>
    <t>C9</t>
  </si>
  <si>
    <t>* Operate only with correct chair, keyboard, lighting, etc.</t>
  </si>
  <si>
    <t>m1</t>
  </si>
  <si>
    <t>DB</t>
  </si>
  <si>
    <t>* Bio-solids/Soils may be a source of bacteria and other pathogens.</t>
  </si>
  <si>
    <t>* Take Care when Manual Handling Heavy Items.</t>
  </si>
  <si>
    <t>m2</t>
  </si>
  <si>
    <t>* Take Care when Manual Handling / Installing Heavy Parts.</t>
  </si>
  <si>
    <t>m3</t>
  </si>
  <si>
    <t>DC</t>
  </si>
  <si>
    <t>* Placard, PERSONS WITH PACEMAKERS NOT PERMITTED within 2m.</t>
  </si>
  <si>
    <t>n1</t>
  </si>
  <si>
    <t>NMR</t>
  </si>
  <si>
    <t>DD</t>
  </si>
  <si>
    <t>* Cleaning Equipment Not Permitted within 2m of Dewar.</t>
  </si>
  <si>
    <t>n2</t>
  </si>
  <si>
    <t>DG</t>
  </si>
  <si>
    <t>* Iron Tools Not Permitted within 2m– May Lead to Vessel Damage.</t>
  </si>
  <si>
    <t>n3</t>
  </si>
  <si>
    <t>DL</t>
  </si>
  <si>
    <t>* Do Not Allow Air or Moisture into Dewar, Do Not block relief vent.</t>
  </si>
  <si>
    <t>n4</t>
  </si>
  <si>
    <t>E3</t>
  </si>
  <si>
    <t>* Keep in well-ventilated area. Continuously monitor oxygen levels in air.</t>
  </si>
  <si>
    <t>n5</t>
  </si>
  <si>
    <t>EE</t>
  </si>
  <si>
    <t>* No User Servicible Parts. Shock Hazard inside.</t>
  </si>
  <si>
    <t>* Ensure laser beams (including stray reflections) constrained to one level (well below eye level).</t>
  </si>
  <si>
    <t>o1</t>
  </si>
  <si>
    <t>Optical</t>
  </si>
  <si>
    <t>EF</t>
  </si>
  <si>
    <t>* User and Bystanders: Standard operation presents small fire and electrical risk.</t>
  </si>
  <si>
    <t>* Securely mount All Optics, remove all reflective surfaces area.</t>
  </si>
  <si>
    <t>o2</t>
  </si>
  <si>
    <t>EH</t>
  </si>
  <si>
    <t>* Totally enclose UV-absorbing shield with Safety Interlocks.</t>
  </si>
  <si>
    <t>o3</t>
  </si>
  <si>
    <t>* UV GLASSES MUST BE WORN, EYESIGHT CHECKS MANDATORY.</t>
  </si>
  <si>
    <t>o4</t>
  </si>
  <si>
    <t>EL</t>
  </si>
  <si>
    <t>* Restrict access to the laser area (particularly any line of sight) to laser trained personnel.</t>
  </si>
  <si>
    <t>o5</t>
  </si>
  <si>
    <t>ET</t>
  </si>
  <si>
    <t>* Operate at the lowest laser output possible.</t>
  </si>
  <si>
    <t>o6</t>
  </si>
  <si>
    <t>EW</t>
  </si>
  <si>
    <t>* Ensure Vessel-Head, Vent-Line, Gas and Water-Pipes securely connected.</t>
  </si>
  <si>
    <t>p1</t>
  </si>
  <si>
    <t>Pressure</t>
  </si>
  <si>
    <t>FA</t>
  </si>
  <si>
    <t>* Check Burst Valve maintenance has been observed and documented.</t>
  </si>
  <si>
    <t>p2</t>
  </si>
  <si>
    <t>FB</t>
  </si>
  <si>
    <t>* Check before use that you do not over-fill or over-pressure Reactor.</t>
  </si>
  <si>
    <t>p3</t>
  </si>
  <si>
    <t>FC</t>
  </si>
  <si>
    <t>* Pre-check Reactor does not leak at up to and beyond generated pressures.</t>
  </si>
  <si>
    <t>p4</t>
  </si>
  <si>
    <t>FE</t>
  </si>
  <si>
    <t>* Charge or Discharge the reactor ONLY with a competent co-worker present.</t>
  </si>
  <si>
    <t>p5</t>
  </si>
  <si>
    <t>FF</t>
  </si>
  <si>
    <t>* Immunisation may be Required.</t>
  </si>
  <si>
    <t>q1</t>
  </si>
  <si>
    <t>Medical</t>
  </si>
  <si>
    <t>FG</t>
  </si>
  <si>
    <t>* Medical Monitoring may be Required</t>
  </si>
  <si>
    <t>q2</t>
  </si>
  <si>
    <t>FH</t>
  </si>
  <si>
    <t>* Eye-Sight Checks may be Required</t>
  </si>
  <si>
    <t>q3</t>
  </si>
  <si>
    <t>FI</t>
  </si>
  <si>
    <t>* Radiation monitoring is Required</t>
  </si>
  <si>
    <t>q4</t>
  </si>
  <si>
    <t>FJ</t>
  </si>
  <si>
    <t>* Do Not Leave Operating Aparatus Unattended.</t>
  </si>
  <si>
    <t>Care</t>
  </si>
  <si>
    <t>FK</t>
  </si>
  <si>
    <t>* Do Not run Water-Lines above or near Electrical Equipment</t>
  </si>
  <si>
    <t>Flood</t>
  </si>
  <si>
    <t>FL</t>
  </si>
  <si>
    <t>* Do Not Allow Water to enter Electrical Equipment</t>
  </si>
  <si>
    <t>FM</t>
  </si>
  <si>
    <t>* Glassware rinsed in solvent poses a danger of explosion if un-vented.</t>
  </si>
  <si>
    <t>FN</t>
  </si>
  <si>
    <t>* Naked Flame is a particularly hazardous Ignition Source.</t>
  </si>
  <si>
    <t>FO</t>
  </si>
  <si>
    <t>* Wear Labcoat and Safety Glasses at All Times</t>
  </si>
  <si>
    <t>PPE</t>
  </si>
  <si>
    <t>FP</t>
  </si>
  <si>
    <t>* Ensure Bystanders are adequately Protected</t>
  </si>
  <si>
    <t>FQ</t>
  </si>
  <si>
    <t xml:space="preserve">* Check Cylinders are Connected and Secured. Do Not Store Cylinders. </t>
  </si>
  <si>
    <t>p6</t>
  </si>
  <si>
    <t>FR</t>
  </si>
  <si>
    <t>* Do Not Use Glass on Nozzle. Do Not Use Needle on Nozzle.</t>
  </si>
  <si>
    <t>FS</t>
  </si>
  <si>
    <t>* Do Not Waste Building Nitrogen Supply. Use Only Bare Requirement.</t>
  </si>
  <si>
    <t>FT</t>
  </si>
  <si>
    <t>r1</t>
  </si>
  <si>
    <t>RESP</t>
  </si>
  <si>
    <t>FU</t>
  </si>
  <si>
    <t>FV</t>
  </si>
  <si>
    <t>FW</t>
  </si>
  <si>
    <t>FX</t>
  </si>
  <si>
    <t>FY</t>
  </si>
  <si>
    <t>FZ</t>
  </si>
  <si>
    <t>IB</t>
  </si>
  <si>
    <t>IE</t>
  </si>
  <si>
    <t>RU</t>
  </si>
  <si>
    <t>IX</t>
  </si>
  <si>
    <t>* Fire: Ignition or Explosion may result in widespread injury to others.</t>
  </si>
  <si>
    <t>OF</t>
  </si>
  <si>
    <t>MB</t>
  </si>
  <si>
    <t>MC</t>
  </si>
  <si>
    <t>MD</t>
  </si>
  <si>
    <t>ME</t>
  </si>
  <si>
    <t>MG</t>
  </si>
  <si>
    <t>MM</t>
  </si>
  <si>
    <t>MP</t>
  </si>
  <si>
    <t>MS</t>
  </si>
  <si>
    <t>MU</t>
  </si>
  <si>
    <t>* Excessive use may cause Agitator to demout Anchors and shake violently.</t>
  </si>
  <si>
    <t>MV</t>
  </si>
  <si>
    <t>MZ</t>
  </si>
  <si>
    <t>OB</t>
  </si>
  <si>
    <t>OC</t>
  </si>
  <si>
    <t>* Oven Use may present Fire and Electrical Risks to User and Bystanders.</t>
  </si>
  <si>
    <t>OG</t>
  </si>
  <si>
    <t>* Pressurised Flamable Gas Cylinders and Lines may be a Fire Hazard.</t>
  </si>
  <si>
    <t>OH</t>
  </si>
  <si>
    <t>* Hot Surfaces, Liquids or Steam may cause Burns to the User.</t>
  </si>
  <si>
    <t>OS</t>
  </si>
  <si>
    <t>OI</t>
  </si>
  <si>
    <t>OK</t>
  </si>
  <si>
    <t>* Extremely cold liquid &amp; vapor – can cause burns/frostbite or damage to Eyes;</t>
  </si>
  <si>
    <t>OL</t>
  </si>
  <si>
    <t>OO</t>
  </si>
  <si>
    <t>OR</t>
  </si>
  <si>
    <t>OT</t>
  </si>
  <si>
    <t>OV</t>
  </si>
  <si>
    <t>OX</t>
  </si>
  <si>
    <t>OY</t>
  </si>
  <si>
    <t>PE</t>
  </si>
  <si>
    <t>PP</t>
  </si>
  <si>
    <t>* Equipment Damage is likely from Unauthorised User Modifications.</t>
  </si>
  <si>
    <t>* Untrained Users are likely to Damage Delicate Equipment.</t>
  </si>
  <si>
    <t>RM</t>
  </si>
  <si>
    <t>RF</t>
  </si>
  <si>
    <t>RW</t>
  </si>
  <si>
    <t>WF</t>
  </si>
  <si>
    <t>WS</t>
  </si>
  <si>
    <t>RI</t>
  </si>
  <si>
    <t>RL</t>
  </si>
  <si>
    <t>RR</t>
  </si>
  <si>
    <t>RV</t>
  </si>
  <si>
    <t>RX</t>
  </si>
  <si>
    <t>TF</t>
  </si>
  <si>
    <t>TG</t>
  </si>
  <si>
    <t>TH</t>
  </si>
  <si>
    <t>TL</t>
  </si>
  <si>
    <t>TT</t>
  </si>
  <si>
    <t>TV</t>
  </si>
  <si>
    <t>TW</t>
  </si>
  <si>
    <t>WA</t>
  </si>
  <si>
    <t>WD</t>
  </si>
  <si>
    <t>WE</t>
  </si>
  <si>
    <t>WT</t>
  </si>
  <si>
    <t>QS</t>
  </si>
  <si>
    <t>IN</t>
  </si>
  <si>
    <t>6X</t>
  </si>
  <si>
    <t>PF</t>
  </si>
  <si>
    <t>PD</t>
  </si>
  <si>
    <t>PC</t>
  </si>
  <si>
    <t>PS</t>
  </si>
  <si>
    <t>PG</t>
  </si>
  <si>
    <t>* 3 Phase Electrical Plant, High Voltages, No user servicable parts</t>
  </si>
  <si>
    <t>* Machinery Movement may cause Injury.</t>
  </si>
  <si>
    <t>sp</t>
  </si>
  <si>
    <t>AC - AirCon</t>
  </si>
  <si>
    <t>IT</t>
  </si>
  <si>
    <t>Secu - Security</t>
  </si>
  <si>
    <t>Comf - Comfort</t>
  </si>
  <si>
    <t>Dust  Dusty Dirty</t>
  </si>
  <si>
    <t>Ergo  Ergonomic</t>
  </si>
  <si>
    <t>IP</t>
  </si>
  <si>
    <t>Heat  Temp</t>
  </si>
  <si>
    <t>Light, Dark</t>
  </si>
  <si>
    <t>Nois  Noisy</t>
  </si>
  <si>
    <t>Obst  Obstruction</t>
  </si>
  <si>
    <t>Vibr Vibration</t>
  </si>
  <si>
    <t>Srfc  Slippery/Rough</t>
  </si>
  <si>
    <t>Conf  Confined Space</t>
  </si>
  <si>
    <t>Dust - Dust</t>
  </si>
  <si>
    <t>Exh - Exhaust/Fumes/Smoke</t>
  </si>
  <si>
    <t>Flam - Flammable</t>
  </si>
  <si>
    <t>Gas - Gas</t>
  </si>
  <si>
    <t>Liq - Liquid</t>
  </si>
  <si>
    <t>Pres -Pressure</t>
  </si>
  <si>
    <t>Vap - Steam / Vapor</t>
  </si>
  <si>
    <t>Exp - Explosion Pressure</t>
  </si>
  <si>
    <t>DG0</t>
  </si>
  <si>
    <t>1 - Explosive</t>
  </si>
  <si>
    <t>DG1</t>
  </si>
  <si>
    <t>2 - Gases</t>
  </si>
  <si>
    <t>DG2</t>
  </si>
  <si>
    <t>3 - Flammable</t>
  </si>
  <si>
    <t>DG3</t>
  </si>
  <si>
    <t>4 - Dang/SpontComb/Solid</t>
  </si>
  <si>
    <t>DG4</t>
  </si>
  <si>
    <t>5 - Oxidizant</t>
  </si>
  <si>
    <t>DG5</t>
  </si>
  <si>
    <t>6 - Toxic</t>
  </si>
  <si>
    <t>DG6</t>
  </si>
  <si>
    <t>7 - Radioactive</t>
  </si>
  <si>
    <t>DG7</t>
  </si>
  <si>
    <t>8 - Corrosive</t>
  </si>
  <si>
    <t>DG8</t>
  </si>
  <si>
    <t>9 - Misc</t>
  </si>
  <si>
    <t>DG9</t>
  </si>
  <si>
    <t>A - Large Quantities (&gt;1000kg) of Hazardous Chemicals.</t>
  </si>
  <si>
    <t>CA</t>
  </si>
  <si>
    <t>B - Moderate Quantities of Hazardous Chemicals in Use.</t>
  </si>
  <si>
    <t>CB</t>
  </si>
  <si>
    <t>CC</t>
  </si>
  <si>
    <t>D - Minute Quantities of Solvent or Hazardous Chemicals are used or produced.</t>
  </si>
  <si>
    <t>CD</t>
  </si>
  <si>
    <t>CS</t>
  </si>
  <si>
    <t>BioW - BioHaz/Sharps</t>
  </si>
  <si>
    <t>ChemW - Chemical</t>
  </si>
  <si>
    <t>DispW - Disposal Reqs</t>
  </si>
  <si>
    <t>Waste -General</t>
  </si>
  <si>
    <t>LgeW - Large items</t>
  </si>
  <si>
    <t>3Phz - Three Phase</t>
  </si>
  <si>
    <t>Elec  - Electrical</t>
  </si>
  <si>
    <t>Fire - Fire/Over-Heating Hazard</t>
  </si>
  <si>
    <t>HV - High Voltage &gt;999</t>
  </si>
  <si>
    <t>VL -Very Low Voltage &lt;32</t>
  </si>
  <si>
    <t>T&amp;T - Test and Tag</t>
  </si>
  <si>
    <t>Plant - Hard Wired - Plant AirC, Ducts</t>
  </si>
  <si>
    <t>Emerg - Emerg Stop / Brake</t>
  </si>
  <si>
    <t>InjM - Cut Crush Shear Trap</t>
  </si>
  <si>
    <t>Door - Doors</t>
  </si>
  <si>
    <t>Entgl - Entangle Body Limbs Hair</t>
  </si>
  <si>
    <t>Entglb - Entangle Clothes Gloves Jewellery</t>
  </si>
  <si>
    <t>Mech  - Machinery</t>
  </si>
  <si>
    <t>Pres - Pressure</t>
  </si>
  <si>
    <t>Shrp - Sharp Edges / Glass</t>
  </si>
  <si>
    <t>Loose - Unstable Topple Fall</t>
  </si>
  <si>
    <t>Vac - Vacuum</t>
  </si>
  <si>
    <t>Elec - Electricity</t>
  </si>
  <si>
    <t>Chemical Transport</t>
  </si>
  <si>
    <t>TC</t>
  </si>
  <si>
    <t>Frag  FRAGILE</t>
  </si>
  <si>
    <t>Glas Glassware</t>
  </si>
  <si>
    <t>Lift  Lifting</t>
  </si>
  <si>
    <t>Trolley</t>
  </si>
  <si>
    <t>Vehic  Vehicle</t>
  </si>
  <si>
    <t>Wght  Heavy</t>
  </si>
  <si>
    <t>Wheel  Chairs/tables</t>
  </si>
  <si>
    <t>Alcohol</t>
  </si>
  <si>
    <t>Bactericide Detergents</t>
  </si>
  <si>
    <t>Cleaning</t>
  </si>
  <si>
    <t>Duct Exhaust Fumes</t>
  </si>
  <si>
    <t>Food</t>
  </si>
  <si>
    <t>Gas / Flame</t>
  </si>
  <si>
    <t>Incubator</t>
  </si>
  <si>
    <t>Display eg BainMarie</t>
  </si>
  <si>
    <t>Cryo UltraLow Temps</t>
  </si>
  <si>
    <t>Lifting Weight</t>
  </si>
  <si>
    <t>Mixer Blender Machinery</t>
  </si>
  <si>
    <t>Sterile</t>
  </si>
  <si>
    <t>Oven Cooker</t>
  </si>
  <si>
    <t>Personal Hygiene</t>
  </si>
  <si>
    <t>Steam</t>
  </si>
  <si>
    <t>Refrigeration</t>
  </si>
  <si>
    <t>Surfaces Benches</t>
  </si>
  <si>
    <t>Heat Temp</t>
  </si>
  <si>
    <t>Utensils Cutlery Crockery</t>
  </si>
  <si>
    <t>Vac  Vacuum</t>
  </si>
  <si>
    <t>Waste Rubbish Rancidity</t>
  </si>
  <si>
    <t>Explosion</t>
  </si>
  <si>
    <t>H02H21H31H72H81HA0RI0RL3RM3RR2RU4RW0EE1MM1BP1MS1FV1E31AE2AN2AS2FE1FH1AO1IS1PD1PO1PS1TF1sp1</t>
  </si>
  <si>
    <t>* Large Waste Items may cause Injury and must be Disposed of Properly.</t>
  </si>
  <si>
    <t>* Bio-solids/Soils may be a Source of Bacteria and other Pathogens.</t>
  </si>
  <si>
    <t xml:space="preserve">* General Waste may be Safely Disposed of in Laboratory Bins </t>
  </si>
  <si>
    <t>* Very Low Voltage &lt;32V may demand High Currents and Overheat</t>
  </si>
  <si>
    <t>* 3 Phase Electrical Plant, High Voltages, No User Servicable Parts</t>
  </si>
  <si>
    <t>* DG2 - Pressurised Gas may cause Blowout or Injury if Equipment faulty.</t>
  </si>
  <si>
    <t>* BAINMARIE can be a Source of Food Spoilage.</t>
  </si>
  <si>
    <t>* INCUBATOR can be a Source of Accelerated Bacteria Growth</t>
  </si>
  <si>
    <t>USE PPE Hearing Protection and Restrict Access to Bystanders</t>
  </si>
  <si>
    <t>CLEAR Area for Safe Working Conditions</t>
  </si>
  <si>
    <t>CLEAR Surfaces for Safe Working Conditions</t>
  </si>
  <si>
    <t>CHECK Equipment Stable and Correctly Anchored</t>
  </si>
  <si>
    <t xml:space="preserve">USE Correct Posture, Lighting and Equipment </t>
  </si>
  <si>
    <t>OPERATE ONLY in well Ventilated Area</t>
  </si>
  <si>
    <t>USE Air Extraction to prevent Build up of Air-borne Fuels and Dust</t>
  </si>
  <si>
    <t>CHECK Pipes and Unions for Leaks. Open Pressure Vessel Vents with Care.</t>
  </si>
  <si>
    <t>* DANGER LIVE STEAM. Hot, High Pressure Stean causes severe Burns</t>
  </si>
  <si>
    <t>* Gas Fired Flame in Use. Fire, Burn Injury or Blow-out Hazard</t>
  </si>
  <si>
    <t>* Exhaust: Fumes or Smoke may produce Fire or Explosion Hazard</t>
  </si>
  <si>
    <t>* Dust can form Explosive Mixture with Air or may be Inhalation Hazard.</t>
  </si>
  <si>
    <t>HK</t>
  </si>
  <si>
    <t>Cryogenics</t>
  </si>
  <si>
    <t>* Liquified Gases, Ar, He, N2 can be Frost-Bite Hazard or Spill in Confined Space is Asphixiation Hazard</t>
  </si>
  <si>
    <t>No User Servicable Parts. Seek Tech Staff Assistance</t>
  </si>
  <si>
    <t>* HEAT: Standard Operation presents Small Fire and Electrical Risk.</t>
  </si>
  <si>
    <t>* HIGH VOLTAGE inside. Shock Hazard may cause Death</t>
  </si>
  <si>
    <t>* STATIC Electricity (VHigh Voltage) is a Flame Ignition Source or may Damage Electronics.</t>
  </si>
  <si>
    <t>* CHECK Electrical Safety Test up to date and correctly Tagged</t>
  </si>
  <si>
    <t>* HARD WIRED Electrical Plant, High Voltages, No user servicable parts</t>
  </si>
  <si>
    <t>* FUMES, SMOKE Unknown Potentially Harmful Fumes and Residues.</t>
  </si>
  <si>
    <t xml:space="preserve">KEEP AWAY from Persons or Heat Sensitive </t>
  </si>
  <si>
    <t>USE PPE Hand and Eye Protection, Gloves and Goggles. Restrict Access</t>
  </si>
  <si>
    <t>OPERATE ONLY as set-out in Manual. Ensure Maintenance is Up to Date.</t>
  </si>
  <si>
    <t>DG5 - KEEP AWAY from Flammable Subsances</t>
  </si>
  <si>
    <t>DG3 - KEEP AWAY from Ignition Sources, Keep Stocks to a Minimum</t>
  </si>
  <si>
    <t>DG2 - CHECK Gas Pipes and Valves are Secure and No Leaks. Follow MSDS</t>
  </si>
  <si>
    <t>DG1 - DO NOT USE, Contact Tech Staff Immediately.</t>
  </si>
  <si>
    <t>DG4 - MSDS guidelines must be followed. Keep amounts to a strick Minimum</t>
  </si>
  <si>
    <t xml:space="preserve">DG6 - KEEP AWAY from Children, Foodstuffs and Food Handling Areas. </t>
  </si>
  <si>
    <t>DG7 - PREVENT ACCESS to Radioactive Materials</t>
  </si>
  <si>
    <t>DG8 - USE PPE, Follow MSDS, Wash up any Spills Immediately</t>
  </si>
  <si>
    <t>DG9 - MSDS guidelines must be Folllowed</t>
  </si>
  <si>
    <t>TAKE CARE with storage and handling of Large Chemical Containers</t>
  </si>
  <si>
    <t>USE Hazardous Chemicals ONLY as set out in MSDS</t>
  </si>
  <si>
    <t>LOW LEVEL  Hazardous Substance. Keep Contact to Minimum. Clean up Immediately</t>
  </si>
  <si>
    <t>TRACE  Hazardous Substances can still be Chronic Illness Hazard. Minimise Contact</t>
  </si>
  <si>
    <t>USE secondary containment to prevent spills or contamination</t>
  </si>
  <si>
    <t>KEEP USE to a Minimum. Clean up Immediately</t>
  </si>
  <si>
    <t>RESTRICT ACCESS to Chemical Store</t>
  </si>
  <si>
    <t>* Operate Only in Fume Hood. Unknown By-Products</t>
  </si>
  <si>
    <t>LABELand Store Chemicals correctly. Including HazChem &amp; CAS Nos and Keep Away From Children</t>
  </si>
  <si>
    <t>TAKE CARE Handling Heavy or Sharp Edged items</t>
  </si>
  <si>
    <t>TAKE Regular Rest Breaks</t>
  </si>
  <si>
    <t>KEEP AREA CLEAR and Tidy to Workplace Hazards</t>
  </si>
  <si>
    <t>KEEP CLEAR of Moving Parts. Do Not By-Pass Guards</t>
  </si>
  <si>
    <t>* CONTAMINANTS may pose Hazard to Users, By-Standers and Equipment</t>
  </si>
  <si>
    <t>* DELICATE; Untrained Users are likely to Damage Delicate Equipment.</t>
  </si>
  <si>
    <t>PK</t>
  </si>
  <si>
    <t>* TAKE CARE with Delicate Equipment</t>
  </si>
  <si>
    <t>BEWARE Extreme Heat. Take Regular Drinks Breaks</t>
  </si>
  <si>
    <t>* HEAVY. Moving Heavy Items is a risk to User and By-Standers.</t>
  </si>
  <si>
    <t>* EMERGENCY STOP Button / Response Plan must be Operational</t>
  </si>
  <si>
    <t>* DAMAGE to equipment may result from knocks or tilting.</t>
  </si>
</sst>
</file>

<file path=xl/styles.xml><?xml version="1.0" encoding="utf-8"?>
<styleSheet xmlns="http://schemas.openxmlformats.org/spreadsheetml/2006/main">
  <fonts count="85">
    <font>
      <sz val="10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indexed="8"/>
      <name val="Arial Narrow"/>
      <family val="2"/>
    </font>
    <font>
      <b/>
      <u/>
      <sz val="8"/>
      <color indexed="8"/>
      <name val="Arial"/>
      <family val="2"/>
    </font>
    <font>
      <b/>
      <sz val="8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0"/>
      <name val="Arial"/>
      <family val="2"/>
    </font>
    <font>
      <b/>
      <sz val="10"/>
      <color indexed="22"/>
      <name val="Arial Narrow"/>
      <family val="2"/>
    </font>
    <font>
      <b/>
      <sz val="10"/>
      <color indexed="8"/>
      <name val="Arial Narrow"/>
      <family val="2"/>
    </font>
    <font>
      <b/>
      <sz val="10"/>
      <color indexed="17"/>
      <name val="Arial Narrow"/>
      <family val="2"/>
    </font>
    <font>
      <b/>
      <sz val="10"/>
      <color indexed="22"/>
      <name val="Arial"/>
      <family val="2"/>
    </font>
    <font>
      <b/>
      <sz val="9"/>
      <color indexed="9"/>
      <name val="Arial Narrow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10"/>
      <name val="Arial Narrow"/>
      <family val="2"/>
    </font>
    <font>
      <sz val="8"/>
      <color indexed="55"/>
      <name val="Arial"/>
      <family val="2"/>
    </font>
    <font>
      <sz val="10"/>
      <color indexed="10"/>
      <name val="Arial Narrow"/>
      <family val="2"/>
    </font>
    <font>
      <sz val="10"/>
      <color indexed="55"/>
      <name val="Arial"/>
      <family val="2"/>
    </font>
    <font>
      <b/>
      <sz val="10"/>
      <color indexed="10"/>
      <name val="Arial Narrow"/>
      <family val="2"/>
    </font>
    <font>
      <b/>
      <sz val="10"/>
      <name val="Arial"/>
    </font>
    <font>
      <sz val="8"/>
      <name val="Arial Narrow"/>
      <family val="2"/>
    </font>
    <font>
      <sz val="8"/>
      <color indexed="62"/>
      <name val="Arial"/>
      <family val="2"/>
    </font>
    <font>
      <sz val="10"/>
      <color indexed="62"/>
      <name val="Arial"/>
      <family val="2"/>
    </font>
    <font>
      <sz val="7"/>
      <color indexed="62"/>
      <name val="Arial Narrow"/>
      <family val="2"/>
    </font>
    <font>
      <sz val="8"/>
      <name val="Symbol"/>
      <family val="1"/>
      <charset val="2"/>
    </font>
    <font>
      <sz val="8"/>
      <color indexed="23"/>
      <name val="Arial Narrow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u/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 Narrow"/>
      <family val="2"/>
    </font>
    <font>
      <sz val="8"/>
      <color indexed="30"/>
      <name val="Arial"/>
      <family val="2"/>
    </font>
    <font>
      <sz val="10"/>
      <color indexed="8"/>
      <name val="Arial Narrow"/>
      <family val="2"/>
    </font>
    <font>
      <sz val="11"/>
      <color indexed="8"/>
      <name val="Arial Narrow"/>
      <family val="2"/>
    </font>
    <font>
      <b/>
      <sz val="11"/>
      <color indexed="10"/>
      <name val="Arial Narrow"/>
      <family val="2"/>
    </font>
    <font>
      <sz val="11"/>
      <name val="Arial Narrow"/>
      <family val="2"/>
    </font>
    <font>
      <b/>
      <sz val="11"/>
      <color indexed="12"/>
      <name val="Arial Narrow"/>
      <family val="2"/>
    </font>
    <font>
      <sz val="10"/>
      <color indexed="60"/>
      <name val="Arial Narrow"/>
      <family val="2"/>
    </font>
    <font>
      <b/>
      <u/>
      <sz val="11"/>
      <color indexed="10"/>
      <name val="Arial Narrow"/>
      <family val="2"/>
    </font>
    <font>
      <b/>
      <sz val="10"/>
      <color indexed="12"/>
      <name val="Arial Narrow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 Narrow"/>
      <family val="2"/>
    </font>
    <font>
      <b/>
      <sz val="10"/>
      <name val="Arial Narrow"/>
      <family val="2"/>
    </font>
    <font>
      <sz val="8"/>
      <color indexed="12"/>
      <name val="Arial Narrow"/>
      <family val="2"/>
    </font>
    <font>
      <sz val="8"/>
      <color indexed="12"/>
      <name val="Arial"/>
      <family val="2"/>
    </font>
    <font>
      <b/>
      <sz val="11"/>
      <color indexed="17"/>
      <name val="Arial Narrow"/>
      <family val="2"/>
    </font>
    <font>
      <sz val="8"/>
      <color indexed="17"/>
      <name val="Arial"/>
      <family val="2"/>
    </font>
    <font>
      <sz val="10"/>
      <color indexed="17"/>
      <name val="Arial"/>
      <family val="2"/>
    </font>
    <font>
      <sz val="10"/>
      <color indexed="17"/>
      <name val="Arial Narrow"/>
      <family val="2"/>
    </font>
    <font>
      <sz val="7"/>
      <color indexed="17"/>
      <name val="Arial Narrow"/>
      <family val="2"/>
    </font>
    <font>
      <b/>
      <sz val="8"/>
      <color indexed="17"/>
      <name val="Arial"/>
      <family val="2"/>
    </font>
    <font>
      <sz val="8"/>
      <color indexed="17"/>
      <name val="Arial Narrow"/>
      <family val="2"/>
    </font>
    <font>
      <b/>
      <u/>
      <sz val="11"/>
      <color indexed="12"/>
      <name val="Arial Narrow"/>
      <family val="2"/>
    </font>
    <font>
      <b/>
      <u/>
      <sz val="11"/>
      <color indexed="17"/>
      <name val="Arial Narrow"/>
      <family val="2"/>
    </font>
    <font>
      <sz val="10"/>
      <color indexed="9"/>
      <name val="Arial"/>
      <family val="2"/>
    </font>
    <font>
      <sz val="11"/>
      <color indexed="17"/>
      <name val="Arial Narrow"/>
      <family val="2"/>
    </font>
    <font>
      <sz val="10"/>
      <name val="Arial"/>
    </font>
    <font>
      <b/>
      <sz val="10"/>
      <color indexed="16"/>
      <name val="Arial Narrow"/>
      <family val="2"/>
    </font>
    <font>
      <sz val="10"/>
      <color indexed="16"/>
      <name val="Arial Narrow"/>
      <family val="2"/>
    </font>
    <font>
      <sz val="10"/>
      <color indexed="12"/>
      <name val="Arial"/>
    </font>
    <font>
      <b/>
      <sz val="8"/>
      <color indexed="12"/>
      <name val="Arial"/>
      <family val="2"/>
    </font>
    <font>
      <sz val="10"/>
      <color indexed="17"/>
      <name val="Arial"/>
    </font>
    <font>
      <sz val="10"/>
      <color indexed="19"/>
      <name val="Arial"/>
      <family val="2"/>
    </font>
    <font>
      <sz val="8"/>
      <color indexed="19"/>
      <name val="Arial"/>
      <family val="2"/>
    </font>
    <font>
      <sz val="8"/>
      <color indexed="19"/>
      <name val="Arial Narrow"/>
      <family val="2"/>
    </font>
    <font>
      <sz val="10"/>
      <color indexed="19"/>
      <name val="Arial"/>
    </font>
    <font>
      <sz val="10"/>
      <color indexed="19"/>
      <name val="Arial Narrow"/>
      <family val="2"/>
    </font>
    <font>
      <b/>
      <sz val="10"/>
      <color indexed="19"/>
      <name val="Arial Narrow"/>
      <family val="2"/>
    </font>
    <font>
      <sz val="10"/>
      <color indexed="12"/>
      <name val="Symbol"/>
      <family val="1"/>
      <charset val="2"/>
    </font>
    <font>
      <sz val="9"/>
      <color indexed="60"/>
      <name val="Arial Narrow"/>
      <family val="2"/>
    </font>
    <font>
      <sz val="8"/>
      <color indexed="60"/>
      <name val="Arial Narrow"/>
      <family val="2"/>
    </font>
    <font>
      <sz val="11"/>
      <color indexed="12"/>
      <name val="Arial Narrow"/>
      <family val="2"/>
    </font>
    <font>
      <b/>
      <sz val="8"/>
      <color indexed="17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FF"/>
        <bgColor indexed="64"/>
      </patternFill>
    </fill>
  </fills>
  <borders count="55">
    <border>
      <left/>
      <right/>
      <top/>
      <bottom/>
      <diagonal/>
    </border>
    <border>
      <left style="medium">
        <color indexed="22"/>
      </left>
      <right style="medium">
        <color indexed="2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 style="medium">
        <color indexed="55"/>
      </right>
      <top/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23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/>
      <top style="medium">
        <color indexed="22"/>
      </top>
      <bottom/>
      <diagonal/>
    </border>
    <border>
      <left/>
      <right/>
      <top style="medium">
        <color indexed="22"/>
      </top>
      <bottom/>
      <diagonal/>
    </border>
    <border>
      <left/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/>
      <top/>
      <bottom/>
      <diagonal/>
    </border>
    <border>
      <left/>
      <right style="medium">
        <color indexed="22"/>
      </right>
      <top/>
      <bottom/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 style="medium">
        <color indexed="22"/>
      </left>
      <right/>
      <top/>
      <bottom style="medium">
        <color indexed="22"/>
      </bottom>
      <diagonal/>
    </border>
    <border>
      <left/>
      <right/>
      <top/>
      <bottom style="medium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 style="medium">
        <color indexed="55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2"/>
      </left>
      <right style="medium">
        <color indexed="55"/>
      </right>
      <top style="medium">
        <color indexed="22"/>
      </top>
      <bottom/>
      <diagonal/>
    </border>
    <border>
      <left style="medium">
        <color indexed="22"/>
      </left>
      <right style="medium">
        <color indexed="55"/>
      </right>
      <top/>
      <bottom/>
      <diagonal/>
    </border>
    <border>
      <left style="medium">
        <color indexed="22"/>
      </left>
      <right style="medium">
        <color indexed="55"/>
      </right>
      <top/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medium">
        <color indexed="55"/>
      </right>
      <top style="medium">
        <color indexed="55"/>
      </top>
      <bottom/>
      <diagonal/>
    </border>
    <border>
      <left/>
      <right style="medium">
        <color indexed="55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2">
    <xf numFmtId="0" fontId="0" fillId="0" borderId="0" xfId="0"/>
    <xf numFmtId="0" fontId="4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 textRotation="90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 vertical="center"/>
    </xf>
    <xf numFmtId="0" fontId="14" fillId="5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8" fillId="4" borderId="0" xfId="0" applyFont="1" applyFill="1" applyAlignment="1">
      <alignment horizontal="left" vertical="center"/>
    </xf>
    <xf numFmtId="0" fontId="10" fillId="5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/>
    </xf>
    <xf numFmtId="0" fontId="17" fillId="0" borderId="6" xfId="0" applyFont="1" applyBorder="1" applyAlignment="1">
      <alignment textRotation="90" wrapText="1"/>
    </xf>
    <xf numFmtId="0" fontId="4" fillId="0" borderId="7" xfId="0" applyFont="1" applyBorder="1" applyAlignment="1">
      <alignment textRotation="90" wrapText="1"/>
    </xf>
    <xf numFmtId="0" fontId="5" fillId="0" borderId="7" xfId="0" applyFont="1" applyBorder="1" applyAlignment="1">
      <alignment textRotation="90" wrapText="1"/>
    </xf>
    <xf numFmtId="0" fontId="4" fillId="0" borderId="8" xfId="0" applyFont="1" applyBorder="1" applyAlignment="1">
      <alignment textRotation="90" wrapText="1"/>
    </xf>
    <xf numFmtId="0" fontId="4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 textRotation="90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textRotation="90"/>
    </xf>
    <xf numFmtId="0" fontId="2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0" fontId="19" fillId="0" borderId="0" xfId="0" applyFont="1" applyAlignment="1">
      <alignment horizontal="center"/>
    </xf>
    <xf numFmtId="0" fontId="25" fillId="0" borderId="0" xfId="0" applyFont="1"/>
    <xf numFmtId="0" fontId="0" fillId="0" borderId="0" xfId="0" applyAlignment="1">
      <alignment horizontal="center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3" fillId="0" borderId="0" xfId="0" applyFont="1" applyAlignment="1">
      <alignment horizontal="center" vertical="center" textRotation="90"/>
    </xf>
    <xf numFmtId="0" fontId="29" fillId="0" borderId="9" xfId="0" applyFon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30" fillId="0" borderId="9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2" xfId="0" applyFill="1" applyBorder="1" applyAlignment="1">
      <alignment vertical="center"/>
    </xf>
    <xf numFmtId="0" fontId="0" fillId="6" borderId="13" xfId="0" applyFill="1" applyBorder="1" applyAlignment="1">
      <alignment horizontal="center" vertical="center"/>
    </xf>
    <xf numFmtId="0" fontId="0" fillId="6" borderId="13" xfId="0" applyFill="1" applyBorder="1" applyAlignment="1">
      <alignment vertical="center"/>
    </xf>
    <xf numFmtId="0" fontId="0" fillId="6" borderId="14" xfId="0" applyFill="1" applyBorder="1" applyAlignment="1">
      <alignment horizontal="center" vertical="center"/>
    </xf>
    <xf numFmtId="0" fontId="0" fillId="6" borderId="14" xfId="0" applyFill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vertical="center"/>
    </xf>
    <xf numFmtId="0" fontId="31" fillId="0" borderId="16" xfId="0" applyFont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7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1" fillId="0" borderId="18" xfId="0" applyFont="1" applyBorder="1" applyAlignment="1">
      <alignment vertical="center"/>
    </xf>
    <xf numFmtId="0" fontId="36" fillId="0" borderId="17" xfId="0" applyFont="1" applyBorder="1" applyAlignment="1">
      <alignment horizontal="center" vertical="center"/>
    </xf>
    <xf numFmtId="0" fontId="31" fillId="0" borderId="19" xfId="0" applyFont="1" applyBorder="1" applyAlignment="1">
      <alignment vertical="center"/>
    </xf>
    <xf numFmtId="0" fontId="31" fillId="0" borderId="16" xfId="0" applyFont="1" applyBorder="1" applyAlignment="1">
      <alignment vertical="center"/>
    </xf>
    <xf numFmtId="0" fontId="36" fillId="0" borderId="16" xfId="0" applyFont="1" applyBorder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/>
    </xf>
    <xf numFmtId="0" fontId="37" fillId="0" borderId="22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left" vertical="center"/>
    </xf>
    <xf numFmtId="0" fontId="38" fillId="0" borderId="23" xfId="0" applyFont="1" applyBorder="1" applyAlignment="1">
      <alignment horizontal="left" vertical="center"/>
    </xf>
    <xf numFmtId="0" fontId="37" fillId="0" borderId="23" xfId="0" applyFont="1" applyBorder="1" applyAlignment="1">
      <alignment horizontal="left" vertical="center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32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27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37" fillId="0" borderId="28" xfId="0" applyFont="1" applyFill="1" applyBorder="1" applyAlignment="1">
      <alignment horizontal="left" vertical="center"/>
    </xf>
    <xf numFmtId="0" fontId="37" fillId="0" borderId="24" xfId="0" applyFont="1" applyFill="1" applyBorder="1" applyAlignment="1">
      <alignment horizontal="left" vertical="center"/>
    </xf>
    <xf numFmtId="0" fontId="37" fillId="0" borderId="25" xfId="0" applyFont="1" applyFill="1" applyBorder="1" applyAlignment="1">
      <alignment horizontal="left" vertical="center"/>
    </xf>
    <xf numFmtId="0" fontId="37" fillId="0" borderId="26" xfId="0" applyFont="1" applyFill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37" fillId="0" borderId="0" xfId="0" applyFont="1" applyFill="1" applyBorder="1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6" fillId="0" borderId="18" xfId="0" applyFont="1" applyBorder="1" applyAlignment="1">
      <alignment horizontal="center" vertical="center"/>
    </xf>
    <xf numFmtId="0" fontId="41" fillId="0" borderId="18" xfId="0" applyFont="1" applyFill="1" applyBorder="1" applyAlignment="1">
      <alignment vertical="center"/>
    </xf>
    <xf numFmtId="0" fontId="41" fillId="0" borderId="16" xfId="0" applyFont="1" applyFill="1" applyBorder="1" applyAlignment="1">
      <alignment vertical="center"/>
    </xf>
    <xf numFmtId="0" fontId="37" fillId="7" borderId="27" xfId="0" applyFont="1" applyFill="1" applyBorder="1" applyAlignment="1">
      <alignment horizontal="left" vertical="center"/>
    </xf>
    <xf numFmtId="0" fontId="37" fillId="7" borderId="0" xfId="0" applyFont="1" applyFill="1" applyBorder="1" applyAlignment="1">
      <alignment horizontal="left" vertical="center"/>
    </xf>
    <xf numFmtId="0" fontId="37" fillId="7" borderId="25" xfId="0" applyFont="1" applyFill="1" applyBorder="1" applyAlignment="1">
      <alignment horizontal="left" vertical="center"/>
    </xf>
    <xf numFmtId="0" fontId="37" fillId="7" borderId="28" xfId="0" applyFont="1" applyFill="1" applyBorder="1" applyAlignment="1">
      <alignment horizontal="left" vertical="center"/>
    </xf>
    <xf numFmtId="0" fontId="37" fillId="7" borderId="26" xfId="0" applyFont="1" applyFill="1" applyBorder="1" applyAlignment="1">
      <alignment horizontal="left" vertical="center"/>
    </xf>
    <xf numFmtId="0" fontId="38" fillId="0" borderId="24" xfId="0" applyFont="1" applyBorder="1" applyAlignment="1">
      <alignment horizontal="left" vertical="center"/>
    </xf>
    <xf numFmtId="0" fontId="38" fillId="0" borderId="33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38" fillId="7" borderId="24" xfId="0" applyFont="1" applyFill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7" borderId="27" xfId="0" applyFont="1" applyFill="1" applyBorder="1" applyAlignment="1">
      <alignment horizontal="left" vertical="center"/>
    </xf>
    <xf numFmtId="0" fontId="37" fillId="7" borderId="30" xfId="0" applyFont="1" applyFill="1" applyBorder="1" applyAlignment="1">
      <alignment horizontal="left" vertical="center"/>
    </xf>
    <xf numFmtId="0" fontId="37" fillId="7" borderId="31" xfId="0" applyFont="1" applyFill="1" applyBorder="1" applyAlignment="1">
      <alignment horizontal="left" vertical="center"/>
    </xf>
    <xf numFmtId="0" fontId="37" fillId="7" borderId="32" xfId="0" applyFont="1" applyFill="1" applyBorder="1" applyAlignment="1">
      <alignment horizontal="left" vertical="center"/>
    </xf>
    <xf numFmtId="0" fontId="38" fillId="0" borderId="30" xfId="0" applyFont="1" applyFill="1" applyBorder="1" applyAlignment="1">
      <alignment horizontal="left" vertical="center"/>
    </xf>
    <xf numFmtId="0" fontId="38" fillId="7" borderId="18" xfId="0" applyFont="1" applyFill="1" applyBorder="1" applyAlignment="1">
      <alignment horizontal="left" vertical="center"/>
    </xf>
    <xf numFmtId="0" fontId="31" fillId="0" borderId="24" xfId="0" applyFont="1" applyBorder="1" applyAlignment="1">
      <alignment vertical="center"/>
    </xf>
    <xf numFmtId="0" fontId="37" fillId="0" borderId="18" xfId="0" applyFont="1" applyBorder="1" applyAlignment="1">
      <alignment horizontal="left" vertical="center"/>
    </xf>
    <xf numFmtId="0" fontId="31" fillId="0" borderId="27" xfId="0" applyFont="1" applyBorder="1" applyAlignment="1">
      <alignment vertical="center"/>
    </xf>
    <xf numFmtId="0" fontId="37" fillId="7" borderId="18" xfId="0" applyFont="1" applyFill="1" applyBorder="1" applyAlignment="1">
      <alignment horizontal="left" vertical="center"/>
    </xf>
    <xf numFmtId="0" fontId="31" fillId="0" borderId="30" xfId="0" applyFont="1" applyBorder="1" applyAlignment="1">
      <alignment vertical="center"/>
    </xf>
    <xf numFmtId="0" fontId="38" fillId="0" borderId="18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37" fillId="0" borderId="18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6" fillId="0" borderId="3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8" fillId="0" borderId="0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8" borderId="0" xfId="0" applyFont="1" applyFill="1" applyAlignment="1">
      <alignment vertical="center"/>
    </xf>
    <xf numFmtId="0" fontId="44" fillId="0" borderId="0" xfId="0" applyFont="1" applyBorder="1" applyAlignment="1">
      <alignment horizontal="left" vertical="center"/>
    </xf>
    <xf numFmtId="0" fontId="47" fillId="6" borderId="0" xfId="0" applyFont="1" applyFill="1" applyAlignment="1">
      <alignment vertical="center"/>
    </xf>
    <xf numFmtId="0" fontId="43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8" borderId="0" xfId="0" applyFont="1" applyFill="1" applyAlignment="1">
      <alignment vertical="center"/>
    </xf>
    <xf numFmtId="0" fontId="50" fillId="0" borderId="9" xfId="0" applyFont="1" applyFill="1" applyBorder="1" applyAlignment="1">
      <alignment vertical="center"/>
    </xf>
    <xf numFmtId="0" fontId="51" fillId="0" borderId="0" xfId="0" applyFont="1" applyAlignment="1">
      <alignment horizontal="center" vertical="center"/>
    </xf>
    <xf numFmtId="0" fontId="53" fillId="6" borderId="34" xfId="0" applyFont="1" applyFill="1" applyBorder="1" applyAlignment="1">
      <alignment horizontal="left" vertical="center"/>
    </xf>
    <xf numFmtId="0" fontId="53" fillId="6" borderId="35" xfId="0" applyFont="1" applyFill="1" applyBorder="1" applyAlignment="1">
      <alignment vertical="center"/>
    </xf>
    <xf numFmtId="0" fontId="53" fillId="6" borderId="35" xfId="0" applyFont="1" applyFill="1" applyBorder="1" applyAlignment="1">
      <alignment horizontal="left" vertical="center"/>
    </xf>
    <xf numFmtId="0" fontId="53" fillId="6" borderId="36" xfId="0" applyFont="1" applyFill="1" applyBorder="1" applyAlignment="1">
      <alignment horizontal="left" vertical="center"/>
    </xf>
    <xf numFmtId="0" fontId="53" fillId="6" borderId="14" xfId="0" applyFont="1" applyFill="1" applyBorder="1" applyAlignment="1">
      <alignment horizontal="left" vertical="center"/>
    </xf>
    <xf numFmtId="0" fontId="53" fillId="6" borderId="0" xfId="0" applyFont="1" applyFill="1" applyAlignment="1">
      <alignment vertical="center"/>
    </xf>
    <xf numFmtId="0" fontId="53" fillId="6" borderId="0" xfId="0" applyFont="1" applyFill="1" applyBorder="1" applyAlignment="1">
      <alignment horizontal="left" vertical="center"/>
    </xf>
    <xf numFmtId="0" fontId="53" fillId="9" borderId="0" xfId="0" applyFont="1" applyFill="1" applyAlignment="1">
      <alignment vertical="center"/>
    </xf>
    <xf numFmtId="0" fontId="51" fillId="0" borderId="0" xfId="0" applyFont="1" applyAlignment="1">
      <alignment vertical="center"/>
    </xf>
    <xf numFmtId="0" fontId="53" fillId="3" borderId="10" xfId="0" applyFont="1" applyFill="1" applyBorder="1" applyAlignment="1">
      <alignment vertical="center"/>
    </xf>
    <xf numFmtId="0" fontId="51" fillId="0" borderId="9" xfId="0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0" fontId="51" fillId="0" borderId="10" xfId="0" applyFont="1" applyFill="1" applyBorder="1" applyAlignment="1">
      <alignment vertical="center"/>
    </xf>
    <xf numFmtId="0" fontId="53" fillId="0" borderId="10" xfId="0" applyFont="1" applyFill="1" applyBorder="1" applyAlignment="1">
      <alignment vertical="center" wrapText="1"/>
    </xf>
    <xf numFmtId="0" fontId="51" fillId="0" borderId="37" xfId="0" applyFont="1" applyFill="1" applyBorder="1" applyAlignment="1">
      <alignment vertical="center"/>
    </xf>
    <xf numFmtId="0" fontId="54" fillId="0" borderId="0" xfId="0" applyFont="1"/>
    <xf numFmtId="0" fontId="50" fillId="6" borderId="35" xfId="0" applyFont="1" applyFill="1" applyBorder="1" applyAlignment="1">
      <alignment horizontal="left" vertical="center"/>
    </xf>
    <xf numFmtId="0" fontId="50" fillId="6" borderId="36" xfId="0" applyFont="1" applyFill="1" applyBorder="1" applyAlignment="1">
      <alignment horizontal="left" vertical="center"/>
    </xf>
    <xf numFmtId="0" fontId="50" fillId="6" borderId="0" xfId="0" applyFont="1" applyFill="1" applyAlignment="1">
      <alignment vertical="center"/>
    </xf>
    <xf numFmtId="0" fontId="50" fillId="6" borderId="34" xfId="0" applyFont="1" applyFill="1" applyBorder="1" applyAlignment="1">
      <alignment horizontal="left" vertical="center"/>
    </xf>
    <xf numFmtId="0" fontId="50" fillId="6" borderId="35" xfId="0" applyFont="1" applyFill="1" applyBorder="1" applyAlignment="1">
      <alignment vertical="center"/>
    </xf>
    <xf numFmtId="0" fontId="50" fillId="6" borderId="36" xfId="0" applyFont="1" applyFill="1" applyBorder="1" applyAlignment="1">
      <alignment vertical="center"/>
    </xf>
    <xf numFmtId="0" fontId="50" fillId="6" borderId="12" xfId="0" applyFont="1" applyFill="1" applyBorder="1" applyAlignment="1">
      <alignment vertical="center"/>
    </xf>
    <xf numFmtId="0" fontId="50" fillId="6" borderId="13" xfId="0" applyFont="1" applyFill="1" applyBorder="1" applyAlignment="1">
      <alignment horizontal="left" vertical="center"/>
    </xf>
    <xf numFmtId="0" fontId="29" fillId="0" borderId="9" xfId="0" applyFont="1" applyFill="1" applyBorder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50" fillId="6" borderId="10" xfId="0" applyFont="1" applyFill="1" applyBorder="1" applyAlignment="1">
      <alignment horizontal="left" vertical="center"/>
    </xf>
    <xf numFmtId="0" fontId="50" fillId="6" borderId="10" xfId="0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53" fillId="6" borderId="10" xfId="0" applyFont="1" applyFill="1" applyBorder="1" applyAlignment="1">
      <alignment horizontal="left" vertical="center"/>
    </xf>
    <xf numFmtId="0" fontId="50" fillId="0" borderId="10" xfId="0" applyFont="1" applyFill="1" applyBorder="1" applyAlignment="1">
      <alignment horizontal="left" vertical="center"/>
    </xf>
    <xf numFmtId="0" fontId="55" fillId="0" borderId="17" xfId="0" applyFont="1" applyBorder="1" applyAlignment="1">
      <alignment horizontal="center" vertical="center"/>
    </xf>
    <xf numFmtId="0" fontId="55" fillId="0" borderId="18" xfId="0" applyFont="1" applyBorder="1" applyAlignment="1">
      <alignment horizontal="center" vertical="center"/>
    </xf>
    <xf numFmtId="0" fontId="55" fillId="0" borderId="16" xfId="0" applyFont="1" applyBorder="1" applyAlignment="1">
      <alignment horizontal="center" vertical="center"/>
    </xf>
    <xf numFmtId="0" fontId="56" fillId="0" borderId="17" xfId="0" applyFont="1" applyBorder="1" applyAlignment="1">
      <alignment horizontal="center" vertical="center"/>
    </xf>
    <xf numFmtId="0" fontId="55" fillId="0" borderId="19" xfId="0" applyFont="1" applyBorder="1" applyAlignment="1">
      <alignment horizontal="center" vertical="center"/>
    </xf>
    <xf numFmtId="0" fontId="0" fillId="0" borderId="0" xfId="0" quotePrefix="1"/>
    <xf numFmtId="0" fontId="60" fillId="10" borderId="10" xfId="0" quotePrefix="1" applyFont="1" applyFill="1" applyBorder="1" applyAlignment="1">
      <alignment vertical="center"/>
    </xf>
    <xf numFmtId="0" fontId="57" fillId="10" borderId="0" xfId="0" applyFont="1" applyFill="1" applyAlignment="1">
      <alignment vertical="center"/>
    </xf>
    <xf numFmtId="0" fontId="58" fillId="10" borderId="0" xfId="0" applyFont="1" applyFill="1" applyBorder="1" applyAlignment="1">
      <alignment horizontal="left" vertical="center"/>
    </xf>
    <xf numFmtId="0" fontId="59" fillId="10" borderId="0" xfId="0" applyFont="1" applyFill="1" applyAlignment="1">
      <alignment vertical="center"/>
    </xf>
    <xf numFmtId="0" fontId="61" fillId="0" borderId="0" xfId="0" applyFont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0" fontId="59" fillId="0" borderId="0" xfId="0" applyFont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59" fillId="0" borderId="0" xfId="0" applyFont="1" applyBorder="1"/>
    <xf numFmtId="0" fontId="59" fillId="0" borderId="0" xfId="0" applyFont="1" applyBorder="1" applyAlignment="1">
      <alignment horizontal="center" vertical="center"/>
    </xf>
    <xf numFmtId="0" fontId="58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4" fillId="6" borderId="0" xfId="0" applyFont="1" applyFill="1" applyAlignment="1">
      <alignment vertical="center"/>
    </xf>
    <xf numFmtId="0" fontId="65" fillId="10" borderId="0" xfId="0" applyFont="1" applyFill="1" applyAlignment="1">
      <alignment vertical="center"/>
    </xf>
    <xf numFmtId="0" fontId="66" fillId="11" borderId="10" xfId="0" applyFont="1" applyFill="1" applyBorder="1" applyAlignment="1">
      <alignment horizontal="center" vertical="center"/>
    </xf>
    <xf numFmtId="0" fontId="66" fillId="2" borderId="10" xfId="0" applyFont="1" applyFill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42" fillId="0" borderId="0" xfId="0" applyFont="1" applyBorder="1" applyAlignment="1">
      <alignment vertical="center"/>
    </xf>
    <xf numFmtId="0" fontId="19" fillId="0" borderId="0" xfId="0" applyFont="1" applyBorder="1"/>
    <xf numFmtId="0" fontId="17" fillId="0" borderId="0" xfId="0" applyFont="1" applyFill="1" applyBorder="1" applyAlignment="1">
      <alignment horizontal="center" vertical="center"/>
    </xf>
    <xf numFmtId="0" fontId="46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textRotation="90" wrapText="1"/>
    </xf>
    <xf numFmtId="0" fontId="3" fillId="0" borderId="0" xfId="0" applyFont="1" applyFill="1" applyBorder="1" applyAlignment="1">
      <alignment vertical="center" textRotation="90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50" fillId="6" borderId="0" xfId="0" applyFont="1" applyFill="1" applyBorder="1" applyAlignment="1">
      <alignment vertical="center"/>
    </xf>
    <xf numFmtId="0" fontId="53" fillId="0" borderId="0" xfId="0" applyFont="1" applyFill="1" applyBorder="1" applyAlignment="1">
      <alignment vertical="center" wrapText="1"/>
    </xf>
    <xf numFmtId="0" fontId="67" fillId="10" borderId="0" xfId="0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33" fillId="0" borderId="0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58" fillId="0" borderId="0" xfId="0" applyFont="1" applyBorder="1" applyAlignment="1">
      <alignment horizontal="left" vertical="center"/>
    </xf>
    <xf numFmtId="0" fontId="27" fillId="0" borderId="0" xfId="0" applyFont="1" applyFill="1" applyAlignment="1">
      <alignment vertical="center"/>
    </xf>
    <xf numFmtId="0" fontId="69" fillId="0" borderId="9" xfId="0" applyFont="1" applyFill="1" applyBorder="1" applyAlignment="1">
      <alignment vertical="center"/>
    </xf>
    <xf numFmtId="0" fontId="70" fillId="0" borderId="0" xfId="0" applyFont="1" applyAlignment="1">
      <alignment horizontal="center" vertical="center"/>
    </xf>
    <xf numFmtId="0" fontId="70" fillId="0" borderId="0" xfId="0" applyFont="1" applyAlignment="1">
      <alignment vertical="center"/>
    </xf>
    <xf numFmtId="0" fontId="70" fillId="13" borderId="10" xfId="0" quotePrefix="1" applyFont="1" applyFill="1" applyBorder="1" applyAlignment="1">
      <alignment vertical="center"/>
    </xf>
    <xf numFmtId="0" fontId="70" fillId="13" borderId="10" xfId="0" applyFont="1" applyFill="1" applyBorder="1" applyAlignment="1">
      <alignment horizontal="left" vertical="center"/>
    </xf>
    <xf numFmtId="0" fontId="70" fillId="13" borderId="10" xfId="0" applyFont="1" applyFill="1" applyBorder="1" applyAlignment="1">
      <alignment vertical="center"/>
    </xf>
    <xf numFmtId="0" fontId="53" fillId="13" borderId="10" xfId="0" quotePrefix="1" applyFont="1" applyFill="1" applyBorder="1" applyAlignment="1">
      <alignment vertical="center"/>
    </xf>
    <xf numFmtId="0" fontId="53" fillId="13" borderId="10" xfId="0" applyFont="1" applyFill="1" applyBorder="1" applyAlignment="1">
      <alignment vertical="center"/>
    </xf>
    <xf numFmtId="0" fontId="56" fillId="0" borderId="0" xfId="0" applyFont="1" applyAlignment="1">
      <alignment horizontal="center" vertical="center"/>
    </xf>
    <xf numFmtId="0" fontId="71" fillId="0" borderId="0" xfId="0" applyFont="1" applyAlignment="1">
      <alignment vertical="center"/>
    </xf>
    <xf numFmtId="0" fontId="71" fillId="0" borderId="0" xfId="0" applyFont="1"/>
    <xf numFmtId="0" fontId="55" fillId="0" borderId="0" xfId="0" applyFont="1" applyBorder="1" applyAlignment="1">
      <alignment horizontal="center" vertical="center"/>
    </xf>
    <xf numFmtId="0" fontId="56" fillId="0" borderId="0" xfId="0" applyFont="1" applyBorder="1" applyAlignment="1">
      <alignment horizontal="center" vertical="center"/>
    </xf>
    <xf numFmtId="0" fontId="72" fillId="0" borderId="10" xfId="0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23" fillId="0" borderId="51" xfId="0" applyFont="1" applyBorder="1" applyAlignment="1">
      <alignment horizontal="center" vertical="center"/>
    </xf>
    <xf numFmtId="0" fontId="68" fillId="0" borderId="0" xfId="0" applyFont="1" applyAlignment="1">
      <alignment vertical="center"/>
    </xf>
    <xf numFmtId="0" fontId="25" fillId="13" borderId="10" xfId="0" applyFont="1" applyFill="1" applyBorder="1" applyAlignment="1">
      <alignment vertical="center"/>
    </xf>
    <xf numFmtId="0" fontId="25" fillId="6" borderId="10" xfId="0" applyFont="1" applyFill="1" applyBorder="1" applyAlignment="1">
      <alignment horizontal="left" vertical="center"/>
    </xf>
    <xf numFmtId="0" fontId="68" fillId="0" borderId="0" xfId="0" applyFont="1"/>
    <xf numFmtId="0" fontId="31" fillId="0" borderId="52" xfId="0" applyFont="1" applyBorder="1" applyAlignment="1">
      <alignment horizontal="center" vertical="center"/>
    </xf>
    <xf numFmtId="0" fontId="25" fillId="13" borderId="10" xfId="0" quotePrefix="1" applyFont="1" applyFill="1" applyBorder="1" applyAlignment="1">
      <alignment vertical="center"/>
    </xf>
    <xf numFmtId="0" fontId="54" fillId="6" borderId="10" xfId="0" applyFont="1" applyFill="1" applyBorder="1" applyAlignment="1">
      <alignment horizontal="left" vertical="center"/>
    </xf>
    <xf numFmtId="0" fontId="54" fillId="0" borderId="10" xfId="0" applyFont="1" applyFill="1" applyBorder="1" applyAlignment="1">
      <alignment horizontal="left" vertical="center"/>
    </xf>
    <xf numFmtId="0" fontId="25" fillId="0" borderId="10" xfId="0" applyFont="1" applyFill="1" applyBorder="1" applyAlignment="1">
      <alignment vertical="center" wrapText="1"/>
    </xf>
    <xf numFmtId="0" fontId="54" fillId="6" borderId="10" xfId="0" applyFont="1" applyFill="1" applyBorder="1" applyAlignment="1">
      <alignment vertical="center"/>
    </xf>
    <xf numFmtId="0" fontId="19" fillId="0" borderId="10" xfId="0" applyFont="1" applyFill="1" applyBorder="1" applyAlignment="1">
      <alignment vertical="center"/>
    </xf>
    <xf numFmtId="0" fontId="25" fillId="0" borderId="18" xfId="0" applyFont="1" applyFill="1" applyBorder="1" applyAlignment="1">
      <alignment vertical="center"/>
    </xf>
    <xf numFmtId="0" fontId="25" fillId="0" borderId="16" xfId="0" applyFont="1" applyFill="1" applyBorder="1" applyAlignment="1">
      <alignment vertical="center"/>
    </xf>
    <xf numFmtId="0" fontId="31" fillId="0" borderId="19" xfId="0" applyFont="1" applyBorder="1" applyAlignment="1">
      <alignment horizontal="center" vertical="center"/>
    </xf>
    <xf numFmtId="0" fontId="56" fillId="0" borderId="17" xfId="0" quotePrefix="1" applyFont="1" applyBorder="1" applyAlignment="1">
      <alignment horizontal="center" vertical="center"/>
    </xf>
    <xf numFmtId="0" fontId="56" fillId="0" borderId="18" xfId="0" applyFont="1" applyBorder="1" applyAlignment="1">
      <alignment horizontal="left" vertical="center"/>
    </xf>
    <xf numFmtId="0" fontId="56" fillId="0" borderId="16" xfId="0" applyFont="1" applyBorder="1" applyAlignment="1">
      <alignment horizontal="left" vertical="center"/>
    </xf>
    <xf numFmtId="0" fontId="56" fillId="0" borderId="19" xfId="0" applyFont="1" applyBorder="1" applyAlignment="1">
      <alignment horizontal="left" vertical="center"/>
    </xf>
    <xf numFmtId="0" fontId="56" fillId="0" borderId="0" xfId="0" applyFont="1" applyBorder="1" applyAlignment="1">
      <alignment horizontal="left" vertical="center"/>
    </xf>
    <xf numFmtId="0" fontId="59" fillId="0" borderId="0" xfId="0" applyFont="1" applyAlignment="1">
      <alignment vertical="center"/>
    </xf>
    <xf numFmtId="0" fontId="63" fillId="0" borderId="17" xfId="0" applyFont="1" applyBorder="1" applyAlignment="1">
      <alignment horizontal="center" vertical="center"/>
    </xf>
    <xf numFmtId="0" fontId="73" fillId="0" borderId="0" xfId="0" applyFont="1" applyAlignment="1">
      <alignment vertical="center"/>
    </xf>
    <xf numFmtId="0" fontId="62" fillId="0" borderId="10" xfId="0" applyFont="1" applyBorder="1" applyAlignment="1">
      <alignment horizontal="center" vertical="center"/>
    </xf>
    <xf numFmtId="0" fontId="73" fillId="0" borderId="0" xfId="0" applyFont="1"/>
    <xf numFmtId="0" fontId="74" fillId="0" borderId="0" xfId="0" applyFont="1" applyAlignment="1">
      <alignment vertical="center"/>
    </xf>
    <xf numFmtId="0" fontId="75" fillId="0" borderId="0" xfId="0" applyFont="1" applyBorder="1" applyAlignment="1">
      <alignment horizontal="left" vertical="center"/>
    </xf>
    <xf numFmtId="0" fontId="76" fillId="0" borderId="17" xfId="0" applyFont="1" applyBorder="1" applyAlignment="1">
      <alignment horizontal="center" vertical="center"/>
    </xf>
    <xf numFmtId="0" fontId="77" fillId="0" borderId="0" xfId="0" applyFont="1" applyAlignment="1">
      <alignment vertical="center"/>
    </xf>
    <xf numFmtId="0" fontId="77" fillId="0" borderId="0" xfId="0" applyFont="1"/>
    <xf numFmtId="0" fontId="78" fillId="10" borderId="10" xfId="0" quotePrefix="1" applyFont="1" applyFill="1" applyBorder="1" applyAlignment="1">
      <alignment vertical="center"/>
    </xf>
    <xf numFmtId="0" fontId="53" fillId="13" borderId="10" xfId="0" applyFont="1" applyFill="1" applyBorder="1" applyAlignment="1">
      <alignment horizontal="left" vertical="center"/>
    </xf>
    <xf numFmtId="0" fontId="23" fillId="0" borderId="10" xfId="0" applyFont="1" applyBorder="1" applyAlignment="1">
      <alignment horizontal="center" vertical="center"/>
    </xf>
    <xf numFmtId="0" fontId="56" fillId="0" borderId="10" xfId="0" applyFont="1" applyBorder="1" applyAlignment="1">
      <alignment horizontal="center" vertical="center"/>
    </xf>
    <xf numFmtId="0" fontId="58" fillId="0" borderId="10" xfId="0" applyFont="1" applyBorder="1" applyAlignment="1">
      <alignment horizontal="center" vertical="center"/>
    </xf>
    <xf numFmtId="0" fontId="60" fillId="6" borderId="10" xfId="0" applyFont="1" applyFill="1" applyBorder="1" applyAlignment="1">
      <alignment horizontal="left" vertical="center"/>
    </xf>
    <xf numFmtId="0" fontId="75" fillId="0" borderId="10" xfId="0" applyFont="1" applyBorder="1" applyAlignment="1">
      <alignment horizontal="center" vertical="center"/>
    </xf>
    <xf numFmtId="0" fontId="78" fillId="6" borderId="10" xfId="0" applyFont="1" applyFill="1" applyBorder="1" applyAlignment="1">
      <alignment vertical="center"/>
    </xf>
    <xf numFmtId="0" fontId="60" fillId="10" borderId="10" xfId="0" applyFont="1" applyFill="1" applyBorder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70" fillId="0" borderId="10" xfId="0" applyFont="1" applyBorder="1" applyAlignment="1">
      <alignment vertical="center"/>
    </xf>
    <xf numFmtId="0" fontId="29" fillId="0" borderId="10" xfId="0" applyFont="1" applyFill="1" applyBorder="1" applyAlignment="1">
      <alignment vertical="center"/>
    </xf>
    <xf numFmtId="0" fontId="29" fillId="0" borderId="10" xfId="0" applyFont="1" applyFill="1" applyBorder="1" applyAlignment="1">
      <alignment horizontal="right" vertical="center"/>
    </xf>
    <xf numFmtId="0" fontId="50" fillId="6" borderId="5" xfId="0" applyFont="1" applyFill="1" applyBorder="1" applyAlignment="1">
      <alignment horizontal="left" vertical="center"/>
    </xf>
    <xf numFmtId="0" fontId="50" fillId="0" borderId="10" xfId="0" applyFont="1" applyFill="1" applyBorder="1" applyAlignment="1">
      <alignment vertical="center"/>
    </xf>
    <xf numFmtId="0" fontId="50" fillId="0" borderId="10" xfId="0" applyFont="1" applyFill="1" applyBorder="1" applyAlignment="1">
      <alignment horizontal="right" vertical="center"/>
    </xf>
    <xf numFmtId="0" fontId="54" fillId="0" borderId="10" xfId="0" applyFont="1" applyFill="1" applyBorder="1" applyAlignment="1">
      <alignment vertical="center"/>
    </xf>
    <xf numFmtId="0" fontId="54" fillId="0" borderId="10" xfId="0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vertical="center"/>
    </xf>
    <xf numFmtId="0" fontId="14" fillId="0" borderId="10" xfId="0" applyFont="1" applyFill="1" applyBorder="1" applyAlignment="1">
      <alignment horizontal="right" vertical="center"/>
    </xf>
    <xf numFmtId="0" fontId="79" fillId="0" borderId="10" xfId="0" applyFont="1" applyFill="1" applyBorder="1" applyAlignment="1">
      <alignment vertical="center"/>
    </xf>
    <xf numFmtId="0" fontId="79" fillId="0" borderId="10" xfId="0" applyFont="1" applyFill="1" applyBorder="1" applyAlignment="1">
      <alignment horizontal="right" vertical="center"/>
    </xf>
    <xf numFmtId="0" fontId="71" fillId="0" borderId="10" xfId="0" applyFont="1" applyBorder="1"/>
    <xf numFmtId="0" fontId="51" fillId="0" borderId="10" xfId="0" applyFont="1" applyBorder="1" applyAlignment="1">
      <alignment vertical="center"/>
    </xf>
    <xf numFmtId="0" fontId="14" fillId="9" borderId="10" xfId="0" applyFont="1" applyFill="1" applyBorder="1" applyAlignment="1">
      <alignment horizontal="left" vertical="center"/>
    </xf>
    <xf numFmtId="0" fontId="14" fillId="9" borderId="10" xfId="0" applyFont="1" applyFill="1" applyBorder="1" applyAlignment="1">
      <alignment vertical="center"/>
    </xf>
    <xf numFmtId="0" fontId="74" fillId="9" borderId="10" xfId="0" applyFont="1" applyFill="1" applyBorder="1" applyAlignment="1">
      <alignment vertical="center"/>
    </xf>
    <xf numFmtId="0" fontId="79" fillId="9" borderId="10" xfId="0" applyFont="1" applyFill="1" applyBorder="1" applyAlignment="1">
      <alignment horizontal="left" vertical="center"/>
    </xf>
    <xf numFmtId="0" fontId="78" fillId="9" borderId="10" xfId="0" applyFont="1" applyFill="1" applyBorder="1" applyAlignment="1">
      <alignment horizontal="left" vertical="center"/>
    </xf>
    <xf numFmtId="0" fontId="78" fillId="9" borderId="10" xfId="0" applyFont="1" applyFill="1" applyBorder="1" applyAlignment="1">
      <alignment vertical="center" wrapText="1"/>
    </xf>
    <xf numFmtId="0" fontId="79" fillId="9" borderId="10" xfId="0" applyFont="1" applyFill="1" applyBorder="1" applyAlignment="1">
      <alignment vertical="center"/>
    </xf>
    <xf numFmtId="0" fontId="60" fillId="9" borderId="10" xfId="0" applyFont="1" applyFill="1" applyBorder="1" applyAlignment="1">
      <alignment vertical="center" wrapText="1"/>
    </xf>
    <xf numFmtId="0" fontId="59" fillId="9" borderId="10" xfId="0" applyFont="1" applyFill="1" applyBorder="1" applyAlignment="1">
      <alignment vertical="center"/>
    </xf>
    <xf numFmtId="0" fontId="53" fillId="9" borderId="10" xfId="0" applyFont="1" applyFill="1" applyBorder="1" applyAlignment="1">
      <alignment vertical="center"/>
    </xf>
    <xf numFmtId="0" fontId="51" fillId="9" borderId="10" xfId="0" applyFont="1" applyFill="1" applyBorder="1" applyAlignment="1">
      <alignment vertical="center"/>
    </xf>
    <xf numFmtId="0" fontId="53" fillId="0" borderId="10" xfId="0" applyFont="1" applyFill="1" applyBorder="1" applyAlignment="1">
      <alignment horizontal="left" vertical="center"/>
    </xf>
    <xf numFmtId="0" fontId="25" fillId="0" borderId="10" xfId="0" applyFont="1" applyBorder="1"/>
    <xf numFmtId="0" fontId="25" fillId="0" borderId="10" xfId="0" applyFont="1" applyFill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5" fillId="0" borderId="18" xfId="0" applyFont="1" applyBorder="1" applyAlignment="1">
      <alignment vertical="center"/>
    </xf>
    <xf numFmtId="0" fontId="25" fillId="0" borderId="16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0" fontId="53" fillId="0" borderId="18" xfId="0" applyFont="1" applyBorder="1" applyAlignment="1">
      <alignment vertical="center"/>
    </xf>
    <xf numFmtId="0" fontId="53" fillId="0" borderId="16" xfId="0" applyFont="1" applyBorder="1" applyAlignment="1">
      <alignment vertical="center"/>
    </xf>
    <xf numFmtId="0" fontId="40" fillId="7" borderId="18" xfId="0" applyFont="1" applyFill="1" applyBorder="1" applyAlignment="1">
      <alignment horizontal="left" vertical="center"/>
    </xf>
    <xf numFmtId="0" fontId="25" fillId="0" borderId="24" xfId="0" applyFont="1" applyBorder="1" applyAlignment="1">
      <alignment vertical="center"/>
    </xf>
    <xf numFmtId="0" fontId="53" fillId="0" borderId="27" xfId="0" applyFont="1" applyBorder="1" applyAlignment="1">
      <alignment vertical="center"/>
    </xf>
    <xf numFmtId="0" fontId="53" fillId="0" borderId="30" xfId="0" applyFont="1" applyBorder="1" applyAlignment="1">
      <alignment vertical="center"/>
    </xf>
    <xf numFmtId="0" fontId="51" fillId="0" borderId="0" xfId="0" applyFont="1" applyBorder="1" applyAlignment="1">
      <alignment horizontal="left" vertical="center"/>
    </xf>
    <xf numFmtId="0" fontId="59" fillId="0" borderId="0" xfId="0" applyFont="1" applyBorder="1" applyAlignment="1">
      <alignment horizontal="left" vertical="center"/>
    </xf>
    <xf numFmtId="0" fontId="59" fillId="0" borderId="0" xfId="0" applyFont="1" applyBorder="1" applyAlignment="1">
      <alignment vertical="center"/>
    </xf>
    <xf numFmtId="0" fontId="74" fillId="0" borderId="0" xfId="0" applyFont="1" applyBorder="1" applyAlignment="1">
      <alignment vertical="center"/>
    </xf>
    <xf numFmtId="0" fontId="74" fillId="0" borderId="0" xfId="0" applyFont="1" applyBorder="1" applyAlignment="1">
      <alignment horizontal="left" vertical="center"/>
    </xf>
    <xf numFmtId="0" fontId="40" fillId="0" borderId="18" xfId="0" applyFont="1" applyFill="1" applyBorder="1" applyAlignment="1">
      <alignment horizontal="left" vertical="center"/>
    </xf>
    <xf numFmtId="0" fontId="40" fillId="0" borderId="18" xfId="0" applyFont="1" applyBorder="1" applyAlignment="1">
      <alignment horizontal="left" vertical="center"/>
    </xf>
    <xf numFmtId="0" fontId="81" fillId="8" borderId="0" xfId="0" applyFont="1" applyFill="1" applyAlignment="1">
      <alignment vertical="center"/>
    </xf>
    <xf numFmtId="0" fontId="82" fillId="8" borderId="0" xfId="0" applyFont="1" applyFill="1" applyAlignment="1">
      <alignment vertical="center"/>
    </xf>
    <xf numFmtId="0" fontId="31" fillId="8" borderId="0" xfId="0" applyFont="1" applyFill="1" applyAlignment="1">
      <alignment vertical="center"/>
    </xf>
    <xf numFmtId="0" fontId="29" fillId="8" borderId="0" xfId="0" applyFont="1" applyFill="1" applyAlignment="1">
      <alignment vertical="center"/>
    </xf>
    <xf numFmtId="0" fontId="1" fillId="0" borderId="39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41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43" xfId="0" applyFont="1" applyBorder="1" applyAlignment="1">
      <alignment horizontal="left" vertical="center"/>
    </xf>
    <xf numFmtId="0" fontId="58" fillId="0" borderId="0" xfId="0" applyFont="1" applyBorder="1" applyAlignment="1">
      <alignment horizontal="left" vertical="center"/>
    </xf>
    <xf numFmtId="0" fontId="58" fillId="0" borderId="44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vertical="center" textRotation="90"/>
    </xf>
    <xf numFmtId="0" fontId="3" fillId="0" borderId="29" xfId="0" applyFont="1" applyBorder="1" applyAlignment="1">
      <alignment vertical="center" textRotation="90"/>
    </xf>
    <xf numFmtId="0" fontId="4" fillId="0" borderId="10" xfId="0" applyFont="1" applyBorder="1" applyAlignment="1">
      <alignment horizontal="center" vertical="center" textRotation="90" wrapText="1"/>
    </xf>
    <xf numFmtId="0" fontId="3" fillId="0" borderId="42" xfId="0" applyFont="1" applyBorder="1" applyAlignment="1">
      <alignment horizontal="center" vertical="center" textRotation="90" wrapText="1"/>
    </xf>
    <xf numFmtId="0" fontId="7" fillId="12" borderId="35" xfId="0" applyFont="1" applyFill="1" applyBorder="1" applyAlignment="1">
      <alignment horizontal="center" vertical="center"/>
    </xf>
    <xf numFmtId="0" fontId="7" fillId="12" borderId="0" xfId="0" applyFont="1" applyFill="1" applyBorder="1" applyAlignment="1">
      <alignment horizontal="center" vertical="center"/>
    </xf>
    <xf numFmtId="0" fontId="7" fillId="12" borderId="43" xfId="0" applyFont="1" applyFill="1" applyBorder="1" applyAlignment="1">
      <alignment horizontal="center" vertical="center"/>
    </xf>
    <xf numFmtId="0" fontId="3" fillId="0" borderId="45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16" fontId="19" fillId="0" borderId="0" xfId="0" quotePrefix="1" applyNumberFormat="1" applyFon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17" fontId="2" fillId="0" borderId="0" xfId="0" quotePrefix="1" applyNumberFormat="1" applyFont="1" applyBorder="1" applyAlignment="1">
      <alignment horizontal="center" vertical="center"/>
    </xf>
    <xf numFmtId="17" fontId="2" fillId="0" borderId="0" xfId="0" applyNumberFormat="1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9" fillId="12" borderId="5" xfId="0" applyFont="1" applyFill="1" applyBorder="1" applyAlignment="1">
      <alignment horizontal="center" vertical="center"/>
    </xf>
    <xf numFmtId="0" fontId="7" fillId="12" borderId="39" xfId="0" applyFont="1" applyFill="1" applyBorder="1" applyAlignment="1">
      <alignment horizontal="center" vertical="center"/>
    </xf>
    <xf numFmtId="0" fontId="7" fillId="12" borderId="40" xfId="0" applyFont="1" applyFill="1" applyBorder="1" applyAlignment="1">
      <alignment horizontal="center" vertical="center"/>
    </xf>
    <xf numFmtId="0" fontId="7" fillId="12" borderId="41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textRotation="90"/>
    </xf>
    <xf numFmtId="0" fontId="4" fillId="0" borderId="29" xfId="0" applyFont="1" applyBorder="1" applyAlignment="1">
      <alignment horizontal="center" vertical="center" textRotation="90"/>
    </xf>
    <xf numFmtId="0" fontId="36" fillId="0" borderId="37" xfId="0" applyFont="1" applyBorder="1" applyAlignment="1">
      <alignment horizontal="center" vertical="center"/>
    </xf>
    <xf numFmtId="0" fontId="36" fillId="0" borderId="53" xfId="0" applyFont="1" applyBorder="1" applyAlignment="1">
      <alignment horizontal="center" vertical="center"/>
    </xf>
    <xf numFmtId="0" fontId="36" fillId="0" borderId="5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textRotation="90"/>
    </xf>
    <xf numFmtId="0" fontId="3" fillId="0" borderId="47" xfId="0" applyFont="1" applyBorder="1" applyAlignment="1">
      <alignment horizontal="center" vertical="center" textRotation="90"/>
    </xf>
    <xf numFmtId="0" fontId="3" fillId="0" borderId="48" xfId="0" applyFont="1" applyBorder="1" applyAlignment="1">
      <alignment horizontal="center" vertical="center" textRotation="90"/>
    </xf>
    <xf numFmtId="0" fontId="36" fillId="0" borderId="37" xfId="0" applyFont="1" applyFill="1" applyBorder="1" applyAlignment="1">
      <alignment horizontal="center" vertical="center"/>
    </xf>
    <xf numFmtId="0" fontId="36" fillId="0" borderId="53" xfId="0" applyFont="1" applyFill="1" applyBorder="1" applyAlignment="1">
      <alignment horizontal="center" vertical="center"/>
    </xf>
    <xf numFmtId="0" fontId="36" fillId="0" borderId="54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 textRotation="90"/>
    </xf>
    <xf numFmtId="0" fontId="3" fillId="0" borderId="53" xfId="0" applyFont="1" applyBorder="1" applyAlignment="1">
      <alignment horizontal="center" vertical="center" textRotation="90"/>
    </xf>
    <xf numFmtId="0" fontId="3" fillId="0" borderId="54" xfId="0" applyFont="1" applyBorder="1" applyAlignment="1">
      <alignment horizontal="center" vertical="center" textRotation="90"/>
    </xf>
    <xf numFmtId="0" fontId="3" fillId="0" borderId="37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83" fillId="6" borderId="0" xfId="0" applyFont="1" applyFill="1" applyAlignment="1">
      <alignment vertical="center"/>
    </xf>
    <xf numFmtId="0" fontId="55" fillId="6" borderId="0" xfId="0" applyFont="1" applyFill="1" applyAlignment="1">
      <alignment vertical="center"/>
    </xf>
    <xf numFmtId="0" fontId="63" fillId="10" borderId="0" xfId="0" applyFont="1" applyFill="1" applyAlignment="1">
      <alignment vertical="center"/>
    </xf>
    <xf numFmtId="0" fontId="84" fillId="10" borderId="0" xfId="0" applyFont="1" applyFill="1" applyAlignment="1">
      <alignment vertical="center"/>
    </xf>
    <xf numFmtId="0" fontId="53" fillId="6" borderId="10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left" vertical="center"/>
    </xf>
    <xf numFmtId="0" fontId="53" fillId="6" borderId="0" xfId="0" applyFont="1" applyFill="1" applyBorder="1" applyAlignment="1">
      <alignment vertical="center"/>
    </xf>
    <xf numFmtId="0" fontId="27" fillId="14" borderId="10" xfId="0" applyFont="1" applyFill="1" applyBorder="1" applyAlignment="1">
      <alignment vertical="center"/>
    </xf>
  </cellXfs>
  <cellStyles count="1">
    <cellStyle name="Normal" xfId="0" builtinId="0"/>
  </cellStyles>
  <dxfs count="3"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FF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94"/>
  <sheetViews>
    <sheetView showZeros="0" tabSelected="1" view="pageBreakPreview" topLeftCell="AA88" zoomScale="80" zoomScaleNormal="100" zoomScaleSheetLayoutView="80" workbookViewId="0">
      <selection activeCell="AR120" sqref="AR120"/>
    </sheetView>
  </sheetViews>
  <sheetFormatPr defaultRowHeight="12" customHeight="1"/>
  <cols>
    <col min="1" max="1" width="1.42578125" style="6" customWidth="1"/>
    <col min="2" max="2" width="2.5703125" style="167" customWidth="1"/>
    <col min="3" max="7" width="2.85546875" style="106" customWidth="1"/>
    <col min="8" max="8" width="2.5703125" style="8" customWidth="1"/>
    <col min="9" max="9" width="3.85546875" style="5" customWidth="1"/>
    <col min="10" max="10" width="5.7109375" style="5" customWidth="1"/>
    <col min="11" max="11" width="5.7109375" style="172" customWidth="1"/>
    <col min="12" max="12" width="8" style="5" customWidth="1"/>
    <col min="13" max="13" width="3.85546875" style="82" customWidth="1"/>
    <col min="14" max="15" width="2.85546875" style="7" customWidth="1"/>
    <col min="16" max="16" width="3.85546875" style="8" customWidth="1"/>
    <col min="17" max="17" width="3.85546875" style="5" customWidth="1"/>
    <col min="18" max="18" width="3.85546875" style="259" customWidth="1"/>
    <col min="19" max="19" width="3.7109375" style="42" bestFit="1" customWidth="1"/>
    <col min="20" max="20" width="69" style="170" customWidth="1"/>
    <col min="21" max="21" width="6.140625" style="92" customWidth="1"/>
    <col min="22" max="22" width="3.42578125" style="42" customWidth="1"/>
    <col min="23" max="23" width="4.42578125" style="89" customWidth="1"/>
    <col min="24" max="29" width="3.85546875" style="89" customWidth="1"/>
    <col min="30" max="30" width="2.5703125" style="166" customWidth="1"/>
    <col min="31" max="32" width="2.5703125" style="7" customWidth="1"/>
    <col min="33" max="33" width="4.5703125" style="7" customWidth="1"/>
    <col min="34" max="34" width="15.7109375" style="7" customWidth="1"/>
    <col min="35" max="35" width="4.5703125" style="7" customWidth="1"/>
    <col min="36" max="36" width="4" style="7" customWidth="1"/>
    <col min="37" max="37" width="4" style="53" customWidth="1"/>
    <col min="38" max="38" width="4.42578125" style="55" bestFit="1" customWidth="1"/>
    <col min="39" max="39" width="2.28515625" style="54" bestFit="1" customWidth="1"/>
    <col min="40" max="40" width="3.42578125" style="54" bestFit="1" customWidth="1"/>
    <col min="41" max="41" width="71.7109375" style="271" customWidth="1"/>
    <col min="42" max="42" width="2.140625" style="268" bestFit="1" customWidth="1"/>
    <col min="43" max="43" width="5.140625" style="203" customWidth="1"/>
    <col min="44" max="44" width="53.42578125" style="189" customWidth="1"/>
    <col min="45" max="45" width="4" style="55" customWidth="1"/>
    <col min="46" max="46" width="2.28515625" style="55" bestFit="1" customWidth="1"/>
    <col min="47" max="47" width="3.42578125" style="55" bestFit="1" customWidth="1"/>
    <col min="48" max="48" width="26.140625" style="186" customWidth="1"/>
    <col min="49" max="49" width="3.7109375" style="55" bestFit="1" customWidth="1"/>
    <col min="50" max="50" width="9.85546875" style="55" customWidth="1"/>
    <col min="51" max="51" width="9.140625" style="6"/>
    <col min="52" max="52" width="4.5703125" style="7" customWidth="1"/>
    <col min="53" max="53" width="22" style="7" customWidth="1"/>
    <col min="54" max="54" width="4.5703125" style="7" customWidth="1"/>
    <col min="55" max="55" width="6.140625" style="7" customWidth="1"/>
    <col min="56" max="56" width="4" style="53" customWidth="1"/>
    <col min="57" max="57" width="9.140625" style="6"/>
    <col min="58" max="58" width="9.140625" style="51"/>
    <col min="59" max="59" width="50.28515625" style="50" customWidth="1"/>
    <col min="60" max="60" width="9.140625" style="48"/>
    <col min="61" max="61" width="9.140625" style="51"/>
    <col min="62" max="62" width="93.28515625" style="50" customWidth="1"/>
    <col min="63" max="63" width="7.140625" style="50" customWidth="1"/>
    <col min="64" max="64" width="9.140625" style="6"/>
    <col min="65" max="65" width="63.42578125" style="6" customWidth="1"/>
    <col min="66" max="16384" width="9.140625" style="6"/>
  </cols>
  <sheetData>
    <row r="1" spans="2:66" ht="12" customHeight="1" thickBot="1">
      <c r="B1" s="381" t="s">
        <v>462</v>
      </c>
      <c r="C1" s="382"/>
      <c r="D1" s="382"/>
      <c r="E1" s="382"/>
      <c r="F1" s="382"/>
      <c r="G1" s="382"/>
      <c r="H1" s="383"/>
      <c r="M1" s="81"/>
      <c r="N1" s="373" t="str">
        <f>B1</f>
        <v>EXAMPLE</v>
      </c>
      <c r="O1" s="374"/>
      <c r="P1" s="374"/>
      <c r="Q1" s="375"/>
      <c r="R1" s="236"/>
      <c r="T1" s="168"/>
      <c r="AE1" s="163"/>
      <c r="AF1" s="163"/>
      <c r="AG1" s="27"/>
      <c r="AH1" s="27"/>
      <c r="AI1" s="27"/>
      <c r="AJ1" s="27"/>
      <c r="AK1" s="44"/>
      <c r="AL1" s="6"/>
      <c r="AM1" s="56"/>
      <c r="AN1" s="53"/>
      <c r="AO1" s="269" t="s">
        <v>903</v>
      </c>
      <c r="AP1" s="57" t="s">
        <v>500</v>
      </c>
      <c r="AQ1" s="202"/>
      <c r="AR1" s="188" t="s">
        <v>904</v>
      </c>
      <c r="AS1" s="6"/>
      <c r="AT1" s="56"/>
      <c r="AU1" s="6"/>
      <c r="AV1" s="176" t="s">
        <v>905</v>
      </c>
      <c r="AW1" s="58" t="s">
        <v>904</v>
      </c>
      <c r="AX1" s="59" t="s">
        <v>906</v>
      </c>
      <c r="AZ1" s="27"/>
      <c r="BA1" s="27"/>
      <c r="BB1" s="27"/>
      <c r="BC1" s="27"/>
      <c r="BD1" s="44"/>
      <c r="BF1" s="46" t="s">
        <v>506</v>
      </c>
      <c r="BG1" s="47"/>
      <c r="BI1" s="46" t="s">
        <v>507</v>
      </c>
      <c r="BJ1" s="47"/>
      <c r="BK1" s="47" t="s">
        <v>500</v>
      </c>
      <c r="BM1" s="52" t="s">
        <v>560</v>
      </c>
      <c r="BN1" s="50" t="s">
        <v>562</v>
      </c>
    </row>
    <row r="2" spans="2:66" ht="12" customHeight="1" thickBot="1">
      <c r="N2" s="390" t="s">
        <v>457</v>
      </c>
      <c r="O2" s="391"/>
      <c r="P2" s="391"/>
      <c r="Q2" s="392"/>
      <c r="R2" s="237"/>
      <c r="S2" s="38">
        <v>0</v>
      </c>
      <c r="T2" s="175" t="s">
        <v>145</v>
      </c>
      <c r="U2" s="93" t="s">
        <v>460</v>
      </c>
      <c r="V2" s="38"/>
      <c r="W2" s="43"/>
      <c r="X2" s="230">
        <v>4</v>
      </c>
      <c r="Y2" s="230">
        <v>3</v>
      </c>
      <c r="Z2" s="230">
        <v>2</v>
      </c>
      <c r="AA2" s="230">
        <v>1</v>
      </c>
      <c r="AB2" s="230">
        <v>0</v>
      </c>
      <c r="AC2" s="43"/>
      <c r="AE2" s="163"/>
      <c r="AF2" s="163"/>
      <c r="AG2" s="27"/>
      <c r="AH2" s="27"/>
      <c r="AI2" s="27"/>
      <c r="AJ2" s="27"/>
      <c r="AL2" s="6"/>
      <c r="AO2" s="270" t="s">
        <v>907</v>
      </c>
      <c r="AP2" s="57" t="s">
        <v>500</v>
      </c>
      <c r="AQ2" s="202"/>
      <c r="AS2" s="6"/>
      <c r="AT2" s="60"/>
      <c r="AU2" s="58" t="s">
        <v>908</v>
      </c>
      <c r="AV2" s="177" t="s">
        <v>262</v>
      </c>
      <c r="AW2" s="6"/>
      <c r="AX2" s="6"/>
      <c r="AZ2" s="27"/>
      <c r="BA2" s="27"/>
      <c r="BB2" s="27"/>
      <c r="BC2" s="27"/>
      <c r="BF2" s="49" t="s">
        <v>508</v>
      </c>
      <c r="BG2" s="50" t="s">
        <v>509</v>
      </c>
      <c r="BH2" s="48">
        <v>4</v>
      </c>
      <c r="BI2" s="49" t="s">
        <v>510</v>
      </c>
      <c r="BJ2" s="193" t="s">
        <v>842</v>
      </c>
      <c r="BK2" s="47" t="s">
        <v>500</v>
      </c>
      <c r="BM2" s="52" t="s">
        <v>824</v>
      </c>
      <c r="BN2" s="50" t="s">
        <v>591</v>
      </c>
    </row>
    <row r="3" spans="2:66" ht="12" customHeight="1" thickBot="1">
      <c r="B3" s="103">
        <v>2</v>
      </c>
      <c r="C3" s="107" t="s">
        <v>68</v>
      </c>
      <c r="D3" s="108"/>
      <c r="E3" s="109"/>
      <c r="F3" s="110"/>
      <c r="G3" s="111"/>
      <c r="H3" s="384" t="s">
        <v>443</v>
      </c>
      <c r="I3" s="5" t="s">
        <v>296</v>
      </c>
      <c r="J3" s="5" t="str">
        <f>IF(B3&lt;&gt;"",CONCATENATE(I3,B3),"")</f>
        <v>H02</v>
      </c>
      <c r="K3" s="173" t="str">
        <f t="shared" ref="K3:K27" si="0">MID(U$28,2*S3-1,2)</f>
        <v>RU</v>
      </c>
      <c r="L3" s="166" t="str">
        <f>IF(K3&lt;&gt;"",VLOOKUP(K3,$AG$3:$AH$293,2),"")</f>
        <v>UV - UltraViolet</v>
      </c>
      <c r="M3" s="83"/>
      <c r="N3" s="393" t="s">
        <v>458</v>
      </c>
      <c r="O3" s="394" t="s">
        <v>459</v>
      </c>
      <c r="P3" s="388" t="s">
        <v>460</v>
      </c>
      <c r="Q3" s="389" t="s">
        <v>461</v>
      </c>
      <c r="R3" s="238"/>
      <c r="S3" s="38">
        <f>S2+1</f>
        <v>1</v>
      </c>
      <c r="T3" s="169" t="str">
        <f t="shared" ref="T3:T27" si="1">IF(K3&lt;&gt;"",VLOOKUP(K3,$AK$3:$AR$202,5),"")</f>
        <v>* ULTRA-VIOLET can Burn and induce Cancer (as for Sunburn)</v>
      </c>
      <c r="U3" s="95">
        <f t="shared" ref="U3:U25" si="2">IF(W3="",0,VALUE(MID(U$29,3*S3,1))+(50-S3)/50-0.5)</f>
        <v>2.48</v>
      </c>
      <c r="V3" s="38"/>
      <c r="W3" s="43" t="str">
        <f>MID(U$29,3*S3-2,2)</f>
        <v>H0</v>
      </c>
      <c r="X3" s="94" t="str">
        <f>IF(INT($U3)=X$2,$W3,"")</f>
        <v/>
      </c>
      <c r="Y3" s="94" t="str">
        <f>IF(INT($U3)=Y$2,$W3,"")</f>
        <v/>
      </c>
      <c r="Z3" s="94" t="str">
        <f>IF(INT($U3)=Z$2,$W3,"")</f>
        <v>H0</v>
      </c>
      <c r="AA3" s="94" t="str">
        <f>IF(INT($U3)=AA$2,$W3,"")</f>
        <v/>
      </c>
      <c r="AB3" s="94" t="str">
        <f>IF(INT($U3)=AB$2,$W3,"")</f>
        <v/>
      </c>
      <c r="AC3" s="43" t="str">
        <f t="shared" ref="AC3:AC27" si="3">MID(U$28,2*S3-1,2)</f>
        <v>RU</v>
      </c>
      <c r="AE3" s="132"/>
      <c r="AF3" s="413"/>
      <c r="AG3" s="97" t="s">
        <v>909</v>
      </c>
      <c r="AH3" s="352" t="s">
        <v>1206</v>
      </c>
      <c r="AI3" s="97" t="s">
        <v>909</v>
      </c>
      <c r="AJ3" s="101" t="s">
        <v>1207</v>
      </c>
      <c r="AK3" s="61" t="s">
        <v>909</v>
      </c>
      <c r="AL3" s="6">
        <f t="shared" ref="AL3:AL33" si="4">AL2+1</f>
        <v>1</v>
      </c>
      <c r="AM3" s="71"/>
      <c r="AN3" s="316" t="str">
        <f>IF(AM3&lt;&gt;"",COUNTIF(AM$1:AM4,"y"),"")</f>
        <v/>
      </c>
      <c r="AO3" s="274" t="s">
        <v>910</v>
      </c>
      <c r="AP3" s="57">
        <f>COUNTIF(I$2:I$292,AK3)</f>
        <v>0</v>
      </c>
      <c r="AQ3" s="202"/>
      <c r="AS3" s="6">
        <f>AS2+1</f>
        <v>1</v>
      </c>
      <c r="AT3" s="62"/>
      <c r="AU3" s="63" t="str">
        <f>IF(AT3&lt;&gt;"",COUNTIF(AT$2:AT3,"y"),"")</f>
        <v/>
      </c>
      <c r="AV3" s="197" t="s">
        <v>911</v>
      </c>
      <c r="AW3" s="64" t="s">
        <v>912</v>
      </c>
      <c r="AX3" s="65" t="s">
        <v>502</v>
      </c>
      <c r="AZ3" s="97" t="s">
        <v>909</v>
      </c>
      <c r="BA3" s="98" t="s">
        <v>1206</v>
      </c>
      <c r="BB3" s="97" t="s">
        <v>909</v>
      </c>
      <c r="BC3" s="101" t="s">
        <v>1207</v>
      </c>
      <c r="BD3" s="61" t="s">
        <v>909</v>
      </c>
      <c r="BF3" s="49" t="s">
        <v>511</v>
      </c>
      <c r="BG3" s="50" t="s">
        <v>512</v>
      </c>
      <c r="BH3" s="48">
        <v>4</v>
      </c>
      <c r="BI3" s="49" t="s">
        <v>513</v>
      </c>
      <c r="BJ3" s="50" t="s">
        <v>843</v>
      </c>
      <c r="BK3" s="47" t="s">
        <v>500</v>
      </c>
      <c r="BM3" s="52" t="s">
        <v>825</v>
      </c>
      <c r="BN3" s="50" t="s">
        <v>630</v>
      </c>
    </row>
    <row r="4" spans="2:66" ht="12" customHeight="1" thickBot="1">
      <c r="B4" s="103">
        <v>1</v>
      </c>
      <c r="C4" s="112" t="s">
        <v>69</v>
      </c>
      <c r="D4" s="113"/>
      <c r="E4" s="114"/>
      <c r="F4" s="115"/>
      <c r="G4" s="116"/>
      <c r="H4" s="385"/>
      <c r="I4" s="5" t="s">
        <v>297</v>
      </c>
      <c r="J4" s="5" t="str">
        <f t="shared" ref="J4:J60" si="5">IF(B4&lt;&gt;"",CONCATENATE(I4,B4),"")</f>
        <v>H21</v>
      </c>
      <c r="K4" s="173" t="str">
        <f t="shared" si="0"/>
        <v>RL</v>
      </c>
      <c r="L4" s="166" t="str">
        <f>IF(K4&lt;&gt;"",VLOOKUP(K4,$AG$3:$AH$293,2),"")</f>
        <v>Lasr - Laser</v>
      </c>
      <c r="M4" s="83"/>
      <c r="N4" s="393"/>
      <c r="O4" s="394"/>
      <c r="P4" s="388"/>
      <c r="Q4" s="389"/>
      <c r="R4" s="238"/>
      <c r="S4" s="38">
        <f t="shared" ref="S4:S20" si="6">S3+1</f>
        <v>2</v>
      </c>
      <c r="T4" s="169" t="str">
        <f t="shared" si="1"/>
        <v>* EYES: Even a very weak Laser Beam can cause Partial or Complete Loss of Sight.</v>
      </c>
      <c r="U4" s="95">
        <f t="shared" si="2"/>
        <v>1.46</v>
      </c>
      <c r="V4" s="38"/>
      <c r="W4" s="43" t="str">
        <f t="shared" ref="W4:W27" si="7">MID(U$29,3*S4-2,2)</f>
        <v>H2</v>
      </c>
      <c r="X4" s="94" t="str">
        <f t="shared" ref="X4:AB27" si="8">IF(INT($U4)=X$2,$W4,"")</f>
        <v/>
      </c>
      <c r="Y4" s="94" t="str">
        <f t="shared" si="8"/>
        <v/>
      </c>
      <c r="Z4" s="94" t="str">
        <f t="shared" si="8"/>
        <v/>
      </c>
      <c r="AA4" s="94" t="str">
        <f t="shared" si="8"/>
        <v>H2</v>
      </c>
      <c r="AB4" s="94" t="str">
        <f t="shared" si="8"/>
        <v/>
      </c>
      <c r="AC4" s="43" t="str">
        <f t="shared" si="3"/>
        <v>RL</v>
      </c>
      <c r="AE4" s="132"/>
      <c r="AF4" s="414"/>
      <c r="AG4" s="97" t="s">
        <v>913</v>
      </c>
      <c r="AH4" s="353" t="s">
        <v>1208</v>
      </c>
      <c r="AI4" s="97" t="s">
        <v>913</v>
      </c>
      <c r="AJ4" s="136" t="s">
        <v>1171</v>
      </c>
      <c r="AK4" s="61" t="s">
        <v>913</v>
      </c>
      <c r="AL4" s="6">
        <f t="shared" si="4"/>
        <v>2</v>
      </c>
      <c r="AM4" s="71"/>
      <c r="AN4" s="316" t="str">
        <f>IF(AM4&lt;&gt;"",COUNTIF(AM$1:AM5,"y"),"")</f>
        <v/>
      </c>
      <c r="AO4" s="272" t="s">
        <v>914</v>
      </c>
      <c r="AP4" s="57">
        <f>COUNTIF(I$2:I$292,AK4)</f>
        <v>0</v>
      </c>
      <c r="AQ4" s="202"/>
      <c r="AR4" s="190" t="s">
        <v>500</v>
      </c>
      <c r="AS4" s="6">
        <f t="shared" ref="AS4:AS67" si="9">AS3+1</f>
        <v>2</v>
      </c>
      <c r="AT4" s="62" t="s">
        <v>915</v>
      </c>
      <c r="AU4" s="63">
        <f>IF(AT4&lt;&gt;"",COUNTIF(AT$2:AT4,"y"),"")</f>
        <v>1</v>
      </c>
      <c r="AV4" s="198" t="s">
        <v>916</v>
      </c>
      <c r="AW4" s="66" t="s">
        <v>917</v>
      </c>
      <c r="AX4" s="67" t="s">
        <v>502</v>
      </c>
      <c r="AZ4" s="97" t="s">
        <v>913</v>
      </c>
      <c r="BA4" s="96" t="s">
        <v>1208</v>
      </c>
      <c r="BB4" s="97" t="s">
        <v>913</v>
      </c>
      <c r="BC4" s="136" t="s">
        <v>1171</v>
      </c>
      <c r="BD4" s="61" t="s">
        <v>913</v>
      </c>
      <c r="BF4" s="49" t="s">
        <v>514</v>
      </c>
      <c r="BG4" s="50" t="s">
        <v>515</v>
      </c>
      <c r="BH4" s="48">
        <v>4</v>
      </c>
      <c r="BI4" s="49" t="s">
        <v>516</v>
      </c>
      <c r="BJ4" s="193" t="s">
        <v>844</v>
      </c>
      <c r="BK4" s="47" t="s">
        <v>500</v>
      </c>
      <c r="BM4" s="52" t="s">
        <v>826</v>
      </c>
      <c r="BN4" s="50" t="s">
        <v>711</v>
      </c>
    </row>
    <row r="5" spans="2:66" ht="12" customHeight="1" thickBot="1">
      <c r="B5" s="103">
        <v>1</v>
      </c>
      <c r="C5" s="113" t="s">
        <v>70</v>
      </c>
      <c r="D5" s="113"/>
      <c r="E5" s="114"/>
      <c r="F5" s="115"/>
      <c r="G5" s="116"/>
      <c r="H5" s="386"/>
      <c r="I5" s="40" t="s">
        <v>298</v>
      </c>
      <c r="J5" s="5" t="str">
        <f t="shared" si="5"/>
        <v>H31</v>
      </c>
      <c r="K5" s="173" t="str">
        <f t="shared" si="0"/>
        <v>RM</v>
      </c>
      <c r="L5" s="166" t="str">
        <f>IF(K5&lt;&gt;"",VLOOKUP(K5,$AG$3:$AH$293,2),"")</f>
        <v>Mag - Magnetic Field</v>
      </c>
      <c r="M5" s="83"/>
      <c r="N5" s="393"/>
      <c r="O5" s="394"/>
      <c r="P5" s="388"/>
      <c r="Q5" s="389"/>
      <c r="R5" s="238"/>
      <c r="S5" s="38">
        <f t="shared" si="6"/>
        <v>3</v>
      </c>
      <c r="T5" s="169" t="str">
        <f t="shared" si="1"/>
        <v>* MAGNETIC FIELDS may Damage Electronics and Medical Devices;</v>
      </c>
      <c r="U5" s="95">
        <f t="shared" si="2"/>
        <v>1.44</v>
      </c>
      <c r="V5" s="38"/>
      <c r="W5" s="43" t="str">
        <f t="shared" si="7"/>
        <v>H3</v>
      </c>
      <c r="X5" s="94" t="str">
        <f t="shared" si="8"/>
        <v/>
      </c>
      <c r="Y5" s="94" t="str">
        <f t="shared" si="8"/>
        <v/>
      </c>
      <c r="Z5" s="94" t="str">
        <f t="shared" si="8"/>
        <v/>
      </c>
      <c r="AA5" s="94" t="str">
        <f t="shared" si="8"/>
        <v>H3</v>
      </c>
      <c r="AB5" s="94" t="str">
        <f t="shared" si="8"/>
        <v/>
      </c>
      <c r="AC5" s="43" t="str">
        <f t="shared" si="3"/>
        <v>RM</v>
      </c>
      <c r="AE5" s="132"/>
      <c r="AF5" s="414"/>
      <c r="AG5" s="97" t="s">
        <v>918</v>
      </c>
      <c r="AH5" s="353" t="s">
        <v>1209</v>
      </c>
      <c r="AI5" s="97" t="s">
        <v>918</v>
      </c>
      <c r="AJ5" s="136" t="s">
        <v>1207</v>
      </c>
      <c r="AK5" s="61" t="s">
        <v>918</v>
      </c>
      <c r="AL5" s="6">
        <f t="shared" si="4"/>
        <v>3</v>
      </c>
      <c r="AM5" s="71"/>
      <c r="AN5" s="316" t="str">
        <f>IF(AM5&lt;&gt;"",COUNTIF(AM$1:AM6,"y"),"")</f>
        <v/>
      </c>
      <c r="AO5" s="272" t="s">
        <v>380</v>
      </c>
      <c r="AP5" s="57">
        <f>COUNTIF(I$2:I$292,AK5)</f>
        <v>0</v>
      </c>
      <c r="AQ5" s="202"/>
      <c r="AR5" s="190" t="s">
        <v>500</v>
      </c>
      <c r="AS5" s="6">
        <f t="shared" si="9"/>
        <v>3</v>
      </c>
      <c r="AT5" s="62"/>
      <c r="AU5" s="63" t="str">
        <f>IF(AT5&lt;&gt;"",COUNTIF(AT$2:AT5,"y"),"")</f>
        <v/>
      </c>
      <c r="AV5" s="194" t="s">
        <v>919</v>
      </c>
      <c r="AW5" s="66" t="s">
        <v>920</v>
      </c>
      <c r="AX5" s="67" t="s">
        <v>502</v>
      </c>
      <c r="AZ5" s="97" t="s">
        <v>918</v>
      </c>
      <c r="BA5" s="96" t="s">
        <v>1209</v>
      </c>
      <c r="BB5" s="97" t="s">
        <v>918</v>
      </c>
      <c r="BC5" s="136" t="s">
        <v>1207</v>
      </c>
      <c r="BD5" s="61" t="s">
        <v>918</v>
      </c>
      <c r="BF5" s="49" t="s">
        <v>517</v>
      </c>
      <c r="BG5" s="50" t="s">
        <v>518</v>
      </c>
      <c r="BH5" s="48">
        <v>4</v>
      </c>
      <c r="BI5" s="49" t="s">
        <v>519</v>
      </c>
      <c r="BJ5" s="50" t="s">
        <v>845</v>
      </c>
      <c r="BK5" s="47" t="s">
        <v>500</v>
      </c>
      <c r="BM5" s="52" t="s">
        <v>827</v>
      </c>
      <c r="BN5" s="50" t="s">
        <v>633</v>
      </c>
    </row>
    <row r="6" spans="2:66" ht="12" customHeight="1" thickBot="1">
      <c r="B6" s="103"/>
      <c r="C6" s="113" t="s">
        <v>71</v>
      </c>
      <c r="D6" s="113"/>
      <c r="E6" s="114"/>
      <c r="F6" s="115"/>
      <c r="G6" s="116"/>
      <c r="H6" s="386"/>
      <c r="I6" s="40" t="s">
        <v>299</v>
      </c>
      <c r="J6" s="5" t="str">
        <f t="shared" si="5"/>
        <v/>
      </c>
      <c r="K6" s="173" t="str">
        <f t="shared" si="0"/>
        <v>H0</v>
      </c>
      <c r="L6" s="166" t="str">
        <f>IF(K6&lt;&gt;"",VLOOKUP(K6,$AG$3:$AH$293,2),"")</f>
        <v>0 - Non-Hazardous</v>
      </c>
      <c r="M6" s="83"/>
      <c r="N6" s="393"/>
      <c r="O6" s="394"/>
      <c r="P6" s="388"/>
      <c r="Q6" s="389"/>
      <c r="R6" s="238"/>
      <c r="S6" s="38">
        <f t="shared" si="6"/>
        <v>4</v>
      </c>
      <c r="T6" s="169" t="str">
        <f t="shared" si="1"/>
        <v>* DG0 - Non-Hazardous Substances may present Risk in various Circumstances.</v>
      </c>
      <c r="U6" s="95">
        <f t="shared" si="2"/>
        <v>2.42</v>
      </c>
      <c r="V6" s="38"/>
      <c r="W6" s="43" t="str">
        <f t="shared" si="7"/>
        <v>H7</v>
      </c>
      <c r="X6" s="94" t="str">
        <f t="shared" si="8"/>
        <v/>
      </c>
      <c r="Y6" s="94" t="str">
        <f t="shared" si="8"/>
        <v/>
      </c>
      <c r="Z6" s="94" t="str">
        <f t="shared" si="8"/>
        <v>H7</v>
      </c>
      <c r="AA6" s="94" t="str">
        <f t="shared" si="8"/>
        <v/>
      </c>
      <c r="AB6" s="94" t="str">
        <f t="shared" si="8"/>
        <v/>
      </c>
      <c r="AC6" s="43" t="str">
        <f t="shared" si="3"/>
        <v>H0</v>
      </c>
      <c r="AE6" s="132"/>
      <c r="AF6" s="414"/>
      <c r="AG6" s="97" t="s">
        <v>921</v>
      </c>
      <c r="AH6" s="353" t="s">
        <v>1210</v>
      </c>
      <c r="AI6" s="97" t="s">
        <v>921</v>
      </c>
      <c r="AJ6" s="136" t="s">
        <v>964</v>
      </c>
      <c r="AK6" s="61" t="s">
        <v>921</v>
      </c>
      <c r="AL6" s="6">
        <f t="shared" si="4"/>
        <v>4</v>
      </c>
      <c r="AM6" s="71"/>
      <c r="AN6" s="316" t="str">
        <f>IF(AM6&lt;&gt;"",COUNTIF(AM$1:AM7,"y"),"")</f>
        <v/>
      </c>
      <c r="AO6" s="273" t="s">
        <v>922</v>
      </c>
      <c r="AP6" s="57">
        <f>COUNTIF(I$2:I$292,AK6)</f>
        <v>0</v>
      </c>
      <c r="AQ6" s="202"/>
      <c r="AR6" s="191" t="s">
        <v>500</v>
      </c>
      <c r="AS6" s="6">
        <f t="shared" si="9"/>
        <v>4</v>
      </c>
      <c r="AT6" s="62"/>
      <c r="AU6" s="63" t="str">
        <f>IF(AT6&lt;&gt;"",COUNTIF(AT$2:AT6,"y"),"")</f>
        <v/>
      </c>
      <c r="AV6" s="195" t="s">
        <v>923</v>
      </c>
      <c r="AW6" s="68" t="s">
        <v>924</v>
      </c>
      <c r="AX6" s="69" t="s">
        <v>502</v>
      </c>
      <c r="AZ6" s="97" t="s">
        <v>921</v>
      </c>
      <c r="BA6" s="96" t="s">
        <v>1210</v>
      </c>
      <c r="BB6" s="97" t="s">
        <v>921</v>
      </c>
      <c r="BC6" s="136" t="s">
        <v>964</v>
      </c>
      <c r="BD6" s="61" t="s">
        <v>921</v>
      </c>
      <c r="BF6" s="49" t="s">
        <v>520</v>
      </c>
      <c r="BG6" s="50" t="s">
        <v>521</v>
      </c>
      <c r="BH6" s="48">
        <v>3</v>
      </c>
      <c r="BI6" s="49" t="s">
        <v>522</v>
      </c>
      <c r="BJ6" s="50" t="s">
        <v>846</v>
      </c>
      <c r="BK6" s="47" t="s">
        <v>500</v>
      </c>
      <c r="BM6" s="52" t="s">
        <v>828</v>
      </c>
      <c r="BN6" s="50" t="s">
        <v>660</v>
      </c>
    </row>
    <row r="7" spans="2:66" ht="12" customHeight="1" thickBot="1">
      <c r="B7" s="103"/>
      <c r="C7" s="113" t="s">
        <v>72</v>
      </c>
      <c r="D7" s="113"/>
      <c r="E7" s="114"/>
      <c r="F7" s="115"/>
      <c r="G7" s="116"/>
      <c r="H7" s="386"/>
      <c r="I7" s="40" t="s">
        <v>300</v>
      </c>
      <c r="J7" s="5" t="str">
        <f t="shared" si="5"/>
        <v/>
      </c>
      <c r="K7" s="173" t="str">
        <f t="shared" si="0"/>
        <v>H7</v>
      </c>
      <c r="L7" s="166" t="str">
        <f>IF(K7&lt;&gt;"",VLOOKUP(K7,$AG$3:$AH$293,2),"")</f>
        <v>7 - Radioactive</v>
      </c>
      <c r="M7" s="83"/>
      <c r="N7" s="393"/>
      <c r="O7" s="394"/>
      <c r="P7" s="388"/>
      <c r="Q7" s="389"/>
      <c r="R7" s="238"/>
      <c r="S7" s="38">
        <f t="shared" si="6"/>
        <v>5</v>
      </c>
      <c r="T7" s="169" t="str">
        <f t="shared" si="1"/>
        <v>* DG7 - Small Quantity of Radioactive, Hazardous Material may cause Burns or Illness.</v>
      </c>
      <c r="U7" s="95">
        <f t="shared" si="2"/>
        <v>1.4</v>
      </c>
      <c r="V7" s="38"/>
      <c r="W7" s="43" t="str">
        <f t="shared" si="7"/>
        <v>H8</v>
      </c>
      <c r="X7" s="94" t="str">
        <f t="shared" si="8"/>
        <v/>
      </c>
      <c r="Y7" s="94" t="str">
        <f t="shared" si="8"/>
        <v/>
      </c>
      <c r="Z7" s="94" t="str">
        <f t="shared" si="8"/>
        <v/>
      </c>
      <c r="AA7" s="94" t="str">
        <f t="shared" si="8"/>
        <v>H8</v>
      </c>
      <c r="AB7" s="94" t="str">
        <f t="shared" si="8"/>
        <v/>
      </c>
      <c r="AC7" s="43" t="str">
        <f t="shared" si="3"/>
        <v>H7</v>
      </c>
      <c r="AE7" s="132"/>
      <c r="AF7" s="414"/>
      <c r="AG7" s="97" t="s">
        <v>925</v>
      </c>
      <c r="AH7" s="353" t="s">
        <v>1211</v>
      </c>
      <c r="AI7" s="97" t="s">
        <v>925</v>
      </c>
      <c r="AJ7" s="136" t="s">
        <v>1212</v>
      </c>
      <c r="AK7" s="53" t="s">
        <v>925</v>
      </c>
      <c r="AL7" s="6">
        <f t="shared" si="4"/>
        <v>5</v>
      </c>
      <c r="AM7" s="71"/>
      <c r="AN7" s="316" t="str">
        <f>IF(AM7&lt;&gt;"",COUNTIF(AM$1:AM8,"y"),"")</f>
        <v/>
      </c>
      <c r="AO7" s="274" t="s">
        <v>259</v>
      </c>
      <c r="AP7" s="57">
        <f>COUNTIF(I$2:I$292,AK7)</f>
        <v>1</v>
      </c>
      <c r="AQ7" s="202"/>
      <c r="AR7" s="190" t="s">
        <v>1322</v>
      </c>
      <c r="AS7" s="6">
        <f t="shared" si="9"/>
        <v>5</v>
      </c>
      <c r="AT7" s="70" t="s">
        <v>915</v>
      </c>
      <c r="AU7" s="63">
        <f>IF(AT7&lt;&gt;"",COUNTIF(AT$2:AT7,"y"),"")</f>
        <v>2</v>
      </c>
      <c r="AV7" s="194" t="s">
        <v>928</v>
      </c>
      <c r="AW7" s="66" t="s">
        <v>929</v>
      </c>
      <c r="AX7" s="67" t="s">
        <v>930</v>
      </c>
      <c r="AZ7" s="97" t="s">
        <v>925</v>
      </c>
      <c r="BA7" s="96" t="s">
        <v>1211</v>
      </c>
      <c r="BB7" s="97" t="s">
        <v>925</v>
      </c>
      <c r="BC7" s="136" t="s">
        <v>1212</v>
      </c>
      <c r="BD7" s="53" t="s">
        <v>925</v>
      </c>
      <c r="BF7" s="49" t="s">
        <v>523</v>
      </c>
      <c r="BG7" s="50" t="s">
        <v>524</v>
      </c>
      <c r="BH7" s="48">
        <v>4</v>
      </c>
      <c r="BI7" s="49" t="s">
        <v>525</v>
      </c>
      <c r="BJ7" s="50" t="s">
        <v>847</v>
      </c>
      <c r="BK7" s="47" t="s">
        <v>500</v>
      </c>
      <c r="BM7" s="52" t="s">
        <v>590</v>
      </c>
      <c r="BN7" s="50" t="s">
        <v>592</v>
      </c>
    </row>
    <row r="8" spans="2:66" ht="12" customHeight="1" thickBot="1">
      <c r="B8" s="103"/>
      <c r="C8" s="113" t="s">
        <v>73</v>
      </c>
      <c r="D8" s="113"/>
      <c r="E8" s="114"/>
      <c r="F8" s="115"/>
      <c r="G8" s="116"/>
      <c r="H8" s="386"/>
      <c r="I8" s="40" t="s">
        <v>301</v>
      </c>
      <c r="J8" s="5" t="str">
        <f t="shared" si="5"/>
        <v/>
      </c>
      <c r="K8" s="173" t="str">
        <f t="shared" si="0"/>
        <v>RR</v>
      </c>
      <c r="L8" s="166" t="str">
        <f>IF(K8&lt;&gt;"",VLOOKUP(K8,$AG$3:$AH$293,2),"")</f>
        <v>Rad - α,ß,Y Radioactivity</v>
      </c>
      <c r="M8" s="83"/>
      <c r="N8" s="2">
        <v>2</v>
      </c>
      <c r="O8" s="3">
        <v>2</v>
      </c>
      <c r="P8" s="3">
        <f>O8*N8</f>
        <v>4</v>
      </c>
      <c r="Q8" s="4" t="str">
        <f>IF(P8=0,"",IF(P8&lt;6,"L",IF(P8&gt;8,"H","M")))</f>
        <v>L</v>
      </c>
      <c r="R8" s="239"/>
      <c r="S8" s="38">
        <f t="shared" si="6"/>
        <v>6</v>
      </c>
      <c r="T8" s="372" t="str">
        <f t="shared" si="1"/>
        <v>* RADIOACTIVITY; Sealed Part contains a Small Quantity of Radioactive, Hazardous Material.</v>
      </c>
      <c r="U8" s="95">
        <f t="shared" si="2"/>
        <v>0.38</v>
      </c>
      <c r="V8" s="38"/>
      <c r="W8" s="43" t="str">
        <f t="shared" si="7"/>
        <v>HA</v>
      </c>
      <c r="X8" s="94" t="str">
        <f t="shared" si="8"/>
        <v/>
      </c>
      <c r="Y8" s="94" t="str">
        <f t="shared" si="8"/>
        <v/>
      </c>
      <c r="Z8" s="94" t="str">
        <f t="shared" si="8"/>
        <v/>
      </c>
      <c r="AA8" s="94" t="str">
        <f t="shared" si="8"/>
        <v/>
      </c>
      <c r="AB8" s="94" t="str">
        <f t="shared" si="8"/>
        <v>HA</v>
      </c>
      <c r="AC8" s="43" t="str">
        <f t="shared" si="3"/>
        <v>RR</v>
      </c>
      <c r="AE8" s="132"/>
      <c r="AF8" s="414"/>
      <c r="AG8" s="97" t="s">
        <v>931</v>
      </c>
      <c r="AH8" s="353" t="s">
        <v>1213</v>
      </c>
      <c r="AI8" s="97" t="s">
        <v>931</v>
      </c>
      <c r="AJ8" s="136" t="s">
        <v>1207</v>
      </c>
      <c r="AK8" s="61" t="s">
        <v>931</v>
      </c>
      <c r="AL8" s="6">
        <f t="shared" si="4"/>
        <v>6</v>
      </c>
      <c r="AM8" s="71"/>
      <c r="AN8" s="316" t="str">
        <f>IF(AM8&lt;&gt;"",COUNTIF(AM$1:AM9,"y"),"")</f>
        <v/>
      </c>
      <c r="AO8" s="272" t="s">
        <v>932</v>
      </c>
      <c r="AP8" s="57">
        <f>COUNTIF(I$2:I$292,AK8)</f>
        <v>0</v>
      </c>
      <c r="AQ8" s="202"/>
      <c r="AR8" s="191" t="s">
        <v>500</v>
      </c>
      <c r="AS8" s="6">
        <f t="shared" si="9"/>
        <v>6</v>
      </c>
      <c r="AT8" s="62"/>
      <c r="AU8" s="63" t="str">
        <f>IF(AT8&lt;&gt;"",COUNTIF(AT$2:AT8,"y"),"")</f>
        <v/>
      </c>
      <c r="AV8" s="194" t="s">
        <v>933</v>
      </c>
      <c r="AW8" s="66" t="s">
        <v>934</v>
      </c>
      <c r="AX8" s="67" t="s">
        <v>930</v>
      </c>
      <c r="AZ8" s="97" t="s">
        <v>931</v>
      </c>
      <c r="BA8" s="96" t="s">
        <v>1213</v>
      </c>
      <c r="BB8" s="97" t="s">
        <v>931</v>
      </c>
      <c r="BC8" s="136" t="s">
        <v>1207</v>
      </c>
      <c r="BD8" s="61" t="s">
        <v>931</v>
      </c>
      <c r="BF8" s="49" t="s">
        <v>526</v>
      </c>
      <c r="BG8" s="50" t="s">
        <v>527</v>
      </c>
      <c r="BH8" s="48">
        <v>1</v>
      </c>
      <c r="BI8" s="49" t="s">
        <v>528</v>
      </c>
      <c r="BJ8" s="50" t="s">
        <v>848</v>
      </c>
      <c r="BK8" s="47" t="s">
        <v>500</v>
      </c>
      <c r="BM8" s="52" t="s">
        <v>599</v>
      </c>
      <c r="BN8" s="50" t="s">
        <v>601</v>
      </c>
    </row>
    <row r="9" spans="2:66" ht="12" customHeight="1" thickBot="1">
      <c r="B9" s="103">
        <v>2</v>
      </c>
      <c r="C9" s="113" t="s">
        <v>74</v>
      </c>
      <c r="D9" s="113"/>
      <c r="E9" s="114"/>
      <c r="F9" s="115"/>
      <c r="G9" s="116"/>
      <c r="H9" s="386"/>
      <c r="I9" s="40" t="s">
        <v>302</v>
      </c>
      <c r="J9" s="5" t="str">
        <f t="shared" si="5"/>
        <v>H72</v>
      </c>
      <c r="K9" s="173" t="str">
        <f t="shared" si="0"/>
        <v>AE</v>
      </c>
      <c r="L9" s="166" t="str">
        <f>IF(K9&lt;&gt;"",VLOOKUP(K9,$AG$3:$AH$293,2),"")</f>
        <v>Ergo  Ergonomic</v>
      </c>
      <c r="M9" s="83"/>
      <c r="N9" s="29"/>
      <c r="O9" s="29"/>
      <c r="Q9" s="40"/>
      <c r="R9" s="240"/>
      <c r="S9" s="38">
        <f t="shared" si="6"/>
        <v>7</v>
      </c>
      <c r="T9" s="372" t="str">
        <f t="shared" si="1"/>
        <v>* Ergonomic: Repetitive Work or Incorrect Posture causes RSI, Eye Strain, Fatigue.</v>
      </c>
      <c r="U9" s="95">
        <f t="shared" si="2"/>
        <v>0.36</v>
      </c>
      <c r="V9" s="38"/>
      <c r="W9" s="43" t="str">
        <f t="shared" si="7"/>
        <v>RI</v>
      </c>
      <c r="X9" s="94" t="str">
        <f t="shared" si="8"/>
        <v/>
      </c>
      <c r="Y9" s="94" t="str">
        <f t="shared" si="8"/>
        <v/>
      </c>
      <c r="Z9" s="94" t="str">
        <f t="shared" si="8"/>
        <v/>
      </c>
      <c r="AA9" s="94" t="str">
        <f t="shared" si="8"/>
        <v/>
      </c>
      <c r="AB9" s="94" t="str">
        <f t="shared" si="8"/>
        <v>RI</v>
      </c>
      <c r="AC9" s="43" t="str">
        <f t="shared" si="3"/>
        <v>AE</v>
      </c>
      <c r="AE9" s="132"/>
      <c r="AF9" s="414"/>
      <c r="AG9" s="97" t="s">
        <v>935</v>
      </c>
      <c r="AH9" s="353" t="s">
        <v>1214</v>
      </c>
      <c r="AI9" s="97" t="s">
        <v>935</v>
      </c>
      <c r="AJ9" s="136" t="s">
        <v>1135</v>
      </c>
      <c r="AK9" s="61" t="s">
        <v>935</v>
      </c>
      <c r="AL9" s="6">
        <f t="shared" si="4"/>
        <v>7</v>
      </c>
      <c r="AM9" s="71"/>
      <c r="AN9" s="316" t="str">
        <f>IF(AM9&lt;&gt;"",COUNTIF(AM$1:AM10,"y"),"")</f>
        <v/>
      </c>
      <c r="AO9" s="272" t="s">
        <v>936</v>
      </c>
      <c r="AP9" s="57">
        <f>COUNTIF(I$2:I$292,AK9)</f>
        <v>0</v>
      </c>
      <c r="AQ9" s="202"/>
      <c r="AR9" s="191" t="s">
        <v>500</v>
      </c>
      <c r="AS9" s="6">
        <f t="shared" si="9"/>
        <v>7</v>
      </c>
      <c r="AT9" s="62"/>
      <c r="AU9" s="63" t="str">
        <f>IF(AT9&lt;&gt;"",COUNTIF(AT$2:AT9,"y"),"")</f>
        <v/>
      </c>
      <c r="AV9" s="178" t="s">
        <v>937</v>
      </c>
      <c r="AW9" s="64" t="s">
        <v>938</v>
      </c>
      <c r="AX9" s="65" t="s">
        <v>939</v>
      </c>
      <c r="AZ9" s="97" t="s">
        <v>935</v>
      </c>
      <c r="BA9" s="96" t="s">
        <v>1214</v>
      </c>
      <c r="BB9" s="97" t="s">
        <v>935</v>
      </c>
      <c r="BC9" s="136" t="s">
        <v>1135</v>
      </c>
      <c r="BD9" s="61" t="s">
        <v>935</v>
      </c>
      <c r="BF9" s="49" t="s">
        <v>529</v>
      </c>
      <c r="BG9" s="50" t="s">
        <v>530</v>
      </c>
      <c r="BH9" s="48">
        <v>2</v>
      </c>
      <c r="BI9" s="49" t="s">
        <v>531</v>
      </c>
      <c r="BJ9" s="193" t="s">
        <v>849</v>
      </c>
      <c r="BK9" s="47" t="s">
        <v>500</v>
      </c>
      <c r="BM9" s="52" t="s">
        <v>593</v>
      </c>
      <c r="BN9" s="50" t="s">
        <v>595</v>
      </c>
    </row>
    <row r="10" spans="2:66" ht="12" customHeight="1" thickBot="1">
      <c r="B10" s="103">
        <v>1</v>
      </c>
      <c r="C10" s="113" t="s">
        <v>75</v>
      </c>
      <c r="D10" s="113"/>
      <c r="E10" s="114"/>
      <c r="F10" s="115"/>
      <c r="G10" s="116"/>
      <c r="H10" s="386"/>
      <c r="I10" s="40" t="s">
        <v>303</v>
      </c>
      <c r="J10" s="5" t="str">
        <f t="shared" si="5"/>
        <v>H81</v>
      </c>
      <c r="K10" s="173" t="str">
        <f t="shared" si="0"/>
        <v>AN</v>
      </c>
      <c r="L10" s="166" t="str">
        <f>IF(K10&lt;&gt;"",VLOOKUP(K10,$AG$3:$AH$293,2),"")</f>
        <v>Nois  Noisy</v>
      </c>
      <c r="M10" s="81"/>
      <c r="N10" s="403" t="s">
        <v>488</v>
      </c>
      <c r="O10" s="403"/>
      <c r="P10" s="403"/>
      <c r="Q10" s="403"/>
      <c r="R10" s="241"/>
      <c r="S10" s="38">
        <f t="shared" si="6"/>
        <v>8</v>
      </c>
      <c r="T10" s="372" t="str">
        <f t="shared" si="1"/>
        <v>* Noise: User and Bystanders may be subject to Excessive Noise.</v>
      </c>
      <c r="U10" s="95">
        <f t="shared" si="2"/>
        <v>3.34</v>
      </c>
      <c r="V10" s="38"/>
      <c r="W10" s="43" t="str">
        <f t="shared" si="7"/>
        <v>RL</v>
      </c>
      <c r="X10" s="94" t="str">
        <f t="shared" si="8"/>
        <v/>
      </c>
      <c r="Y10" s="94" t="str">
        <f t="shared" si="8"/>
        <v>RL</v>
      </c>
      <c r="Z10" s="94" t="str">
        <f t="shared" si="8"/>
        <v/>
      </c>
      <c r="AA10" s="94" t="str">
        <f t="shared" si="8"/>
        <v/>
      </c>
      <c r="AB10" s="94" t="str">
        <f t="shared" si="8"/>
        <v/>
      </c>
      <c r="AC10" s="43" t="str">
        <f t="shared" si="3"/>
        <v>AN</v>
      </c>
      <c r="AE10" s="132"/>
      <c r="AF10" s="414"/>
      <c r="AG10" s="97" t="s">
        <v>940</v>
      </c>
      <c r="AH10" s="353" t="s">
        <v>1215</v>
      </c>
      <c r="AI10" s="97" t="s">
        <v>940</v>
      </c>
      <c r="AJ10" s="136" t="s">
        <v>1196</v>
      </c>
      <c r="AK10" s="44" t="s">
        <v>940</v>
      </c>
      <c r="AL10" s="6">
        <f t="shared" si="4"/>
        <v>8</v>
      </c>
      <c r="AM10" s="71"/>
      <c r="AN10" s="316" t="str">
        <f>IF(AM10&lt;&gt;"",COUNTIF(AM$1:AM11,"y"),"")</f>
        <v/>
      </c>
      <c r="AO10" s="273" t="s">
        <v>941</v>
      </c>
      <c r="AP10" s="57">
        <f>COUNTIF(I$2:I$292,AK10)</f>
        <v>1</v>
      </c>
      <c r="AQ10" s="202"/>
      <c r="AR10" s="191" t="s">
        <v>1318</v>
      </c>
      <c r="AS10" s="6">
        <f t="shared" si="9"/>
        <v>8</v>
      </c>
      <c r="AT10" s="62"/>
      <c r="AU10" s="63" t="str">
        <f>IF(AT10&lt;&gt;"",COUNTIF(AT$2:AT10,"y"),"")</f>
        <v/>
      </c>
      <c r="AV10" s="194" t="s">
        <v>943</v>
      </c>
      <c r="AW10" s="66" t="s">
        <v>944</v>
      </c>
      <c r="AX10" s="67" t="s">
        <v>939</v>
      </c>
      <c r="AZ10" s="97" t="s">
        <v>940</v>
      </c>
      <c r="BA10" s="96" t="s">
        <v>1215</v>
      </c>
      <c r="BB10" s="97" t="s">
        <v>940</v>
      </c>
      <c r="BC10" s="136" t="s">
        <v>1196</v>
      </c>
      <c r="BD10" s="44" t="s">
        <v>940</v>
      </c>
      <c r="BF10" s="49" t="s">
        <v>532</v>
      </c>
      <c r="BG10" s="50" t="s">
        <v>533</v>
      </c>
      <c r="BH10" s="48">
        <v>3</v>
      </c>
      <c r="BI10" s="49" t="s">
        <v>534</v>
      </c>
      <c r="BJ10" s="193" t="s">
        <v>850</v>
      </c>
      <c r="BK10" s="47" t="s">
        <v>500</v>
      </c>
      <c r="BM10" s="52" t="s">
        <v>596</v>
      </c>
      <c r="BN10" s="50" t="s">
        <v>598</v>
      </c>
    </row>
    <row r="11" spans="2:66" ht="12" customHeight="1" thickBot="1">
      <c r="B11" s="103"/>
      <c r="C11" s="117" t="s">
        <v>76</v>
      </c>
      <c r="D11" s="117"/>
      <c r="E11" s="118"/>
      <c r="F11" s="119"/>
      <c r="G11" s="120"/>
      <c r="H11" s="387"/>
      <c r="I11" s="40" t="s">
        <v>304</v>
      </c>
      <c r="J11" s="5" t="str">
        <f t="shared" si="5"/>
        <v/>
      </c>
      <c r="K11" s="173" t="str">
        <f t="shared" si="0"/>
        <v>AS</v>
      </c>
      <c r="L11" s="166" t="str">
        <f>IF(K11&lt;&gt;"",VLOOKUP(K11,$AG$3:$AH$293,2),"")</f>
        <v>Srfc  Slippery/Rough</v>
      </c>
      <c r="M11" s="398" t="s">
        <v>494</v>
      </c>
      <c r="N11" s="399"/>
      <c r="O11" s="400" t="s">
        <v>489</v>
      </c>
      <c r="P11" s="400"/>
      <c r="Q11" s="400"/>
      <c r="R11" s="242"/>
      <c r="S11" s="38">
        <f t="shared" si="6"/>
        <v>9</v>
      </c>
      <c r="T11" s="372" t="str">
        <f t="shared" si="1"/>
        <v>* Surface: may be suject to icy, wet, slippery or rough Surfaces.</v>
      </c>
      <c r="U11" s="95">
        <f t="shared" si="2"/>
        <v>3.32</v>
      </c>
      <c r="V11" s="38"/>
      <c r="W11" s="43" t="str">
        <f t="shared" si="7"/>
        <v>RM</v>
      </c>
      <c r="X11" s="94" t="str">
        <f t="shared" si="8"/>
        <v/>
      </c>
      <c r="Y11" s="94" t="str">
        <f t="shared" si="8"/>
        <v>RM</v>
      </c>
      <c r="Z11" s="94" t="str">
        <f t="shared" si="8"/>
        <v/>
      </c>
      <c r="AA11" s="94" t="str">
        <f t="shared" si="8"/>
        <v/>
      </c>
      <c r="AB11" s="94" t="str">
        <f t="shared" si="8"/>
        <v/>
      </c>
      <c r="AC11" s="43" t="str">
        <f t="shared" si="3"/>
        <v>AS</v>
      </c>
      <c r="AE11" s="132"/>
      <c r="AF11" s="414"/>
      <c r="AG11" s="97" t="s">
        <v>945</v>
      </c>
      <c r="AH11" s="353" t="s">
        <v>1216</v>
      </c>
      <c r="AI11" s="97" t="s">
        <v>945</v>
      </c>
      <c r="AJ11" s="136" t="s">
        <v>950</v>
      </c>
      <c r="AK11" s="61" t="s">
        <v>945</v>
      </c>
      <c r="AL11" s="6">
        <f t="shared" si="4"/>
        <v>9</v>
      </c>
      <c r="AM11" s="71"/>
      <c r="AN11" s="316" t="str">
        <f>IF(AM11&lt;&gt;"",COUNTIF(AM$1:AM12,"y"),"")</f>
        <v/>
      </c>
      <c r="AO11" s="272" t="s">
        <v>946</v>
      </c>
      <c r="AP11" s="57">
        <f>COUNTIF(I$2:I$292,AK11)</f>
        <v>1</v>
      </c>
      <c r="AQ11" s="202"/>
      <c r="AR11" s="190" t="s">
        <v>1319</v>
      </c>
      <c r="AS11" s="6">
        <f t="shared" si="9"/>
        <v>9</v>
      </c>
      <c r="AT11" s="62"/>
      <c r="AU11" s="63" t="str">
        <f>IF(AT11&lt;&gt;"",COUNTIF(AT$2:AT11,"y"),"")</f>
        <v/>
      </c>
      <c r="AV11" s="194" t="s">
        <v>947</v>
      </c>
      <c r="AW11" s="66" t="s">
        <v>948</v>
      </c>
      <c r="AX11" s="67" t="s">
        <v>939</v>
      </c>
      <c r="AZ11" s="97" t="s">
        <v>945</v>
      </c>
      <c r="BA11" s="96" t="s">
        <v>1216</v>
      </c>
      <c r="BB11" s="97" t="s">
        <v>945</v>
      </c>
      <c r="BC11" s="136" t="s">
        <v>950</v>
      </c>
      <c r="BD11" s="61" t="s">
        <v>945</v>
      </c>
      <c r="BF11" s="49" t="s">
        <v>535</v>
      </c>
      <c r="BG11" s="50" t="s">
        <v>536</v>
      </c>
      <c r="BH11" s="48">
        <v>1</v>
      </c>
      <c r="BI11" s="49" t="s">
        <v>537</v>
      </c>
      <c r="BJ11" s="50" t="s">
        <v>851</v>
      </c>
      <c r="BK11" s="47" t="s">
        <v>500</v>
      </c>
      <c r="BM11" s="52" t="s">
        <v>608</v>
      </c>
      <c r="BN11" s="50" t="s">
        <v>610</v>
      </c>
    </row>
    <row r="12" spans="2:66" ht="12" customHeight="1" thickBot="1">
      <c r="B12" s="103">
        <v>0</v>
      </c>
      <c r="C12" s="96" t="s">
        <v>1247</v>
      </c>
      <c r="D12" s="113"/>
      <c r="E12" s="114"/>
      <c r="F12" s="115"/>
      <c r="G12" s="116"/>
      <c r="H12" s="418"/>
      <c r="I12" s="164" t="s">
        <v>305</v>
      </c>
      <c r="J12" s="5" t="str">
        <f t="shared" si="5"/>
        <v>HA0</v>
      </c>
      <c r="K12" s="173" t="str">
        <f t="shared" si="0"/>
        <v>H2</v>
      </c>
      <c r="L12" s="166" t="str">
        <f>IF(K12&lt;&gt;"",VLOOKUP(K12,$AG$3:$AH$293,2),"")</f>
        <v>2 - Gases</v>
      </c>
      <c r="M12" s="397" t="s">
        <v>493</v>
      </c>
      <c r="N12" s="397"/>
      <c r="O12" s="401" t="s">
        <v>490</v>
      </c>
      <c r="P12" s="401"/>
      <c r="Q12" s="401"/>
      <c r="R12" s="243"/>
      <c r="S12" s="38">
        <f t="shared" si="6"/>
        <v>10</v>
      </c>
      <c r="T12" s="372" t="str">
        <f t="shared" si="1"/>
        <v>* DG2 - Pressurised Gas may cause Blowout or Injury if Equipment faulty.</v>
      </c>
      <c r="U12" s="95">
        <f t="shared" si="2"/>
        <v>2.2999999999999998</v>
      </c>
      <c r="V12" s="38"/>
      <c r="W12" s="43" t="str">
        <f t="shared" si="7"/>
        <v>RR</v>
      </c>
      <c r="X12" s="94" t="str">
        <f t="shared" si="8"/>
        <v/>
      </c>
      <c r="Y12" s="94" t="str">
        <f t="shared" si="8"/>
        <v/>
      </c>
      <c r="Z12" s="94" t="str">
        <f t="shared" si="8"/>
        <v>RR</v>
      </c>
      <c r="AA12" s="94" t="str">
        <f t="shared" si="8"/>
        <v/>
      </c>
      <c r="AB12" s="94" t="str">
        <f t="shared" si="8"/>
        <v/>
      </c>
      <c r="AC12" s="43" t="str">
        <f t="shared" si="3"/>
        <v>H2</v>
      </c>
      <c r="AE12" s="132"/>
      <c r="AF12" s="414"/>
      <c r="AG12" s="97" t="s">
        <v>949</v>
      </c>
      <c r="AH12" s="353" t="s">
        <v>1218</v>
      </c>
      <c r="AI12" s="97" t="s">
        <v>949</v>
      </c>
      <c r="AJ12" s="136" t="s">
        <v>950</v>
      </c>
      <c r="AK12" s="44" t="s">
        <v>949</v>
      </c>
      <c r="AL12" s="6">
        <f t="shared" si="4"/>
        <v>10</v>
      </c>
      <c r="AM12" s="71"/>
      <c r="AN12" s="316" t="str">
        <f>IF(AM12&lt;&gt;"",COUNTIF(AM$1:AM13,"y"),"")</f>
        <v/>
      </c>
      <c r="AO12" s="274" t="s">
        <v>381</v>
      </c>
      <c r="AP12" s="57">
        <f>COUNTIF(I$2:I$292,AK12)</f>
        <v>1</v>
      </c>
      <c r="AQ12" s="202"/>
      <c r="AR12" s="190" t="s">
        <v>1320</v>
      </c>
      <c r="AS12" s="6">
        <f t="shared" si="9"/>
        <v>10</v>
      </c>
      <c r="AT12" s="62"/>
      <c r="AU12" s="63" t="str">
        <f>IF(AT12&lt;&gt;"",COUNTIF(AT$2:AT12,"y"),"")</f>
        <v/>
      </c>
      <c r="AV12" s="194" t="s">
        <v>951</v>
      </c>
      <c r="AW12" s="66" t="s">
        <v>952</v>
      </c>
      <c r="AX12" s="67" t="s">
        <v>939</v>
      </c>
      <c r="AZ12" s="97" t="s">
        <v>953</v>
      </c>
      <c r="BA12" s="96" t="s">
        <v>1217</v>
      </c>
      <c r="BB12" s="97" t="s">
        <v>953</v>
      </c>
      <c r="BC12" s="136" t="s">
        <v>1171</v>
      </c>
      <c r="BD12" s="44" t="s">
        <v>949</v>
      </c>
      <c r="BF12" s="49" t="s">
        <v>538</v>
      </c>
      <c r="BG12" s="50" t="s">
        <v>539</v>
      </c>
      <c r="BH12" s="48">
        <v>2</v>
      </c>
      <c r="BI12" s="49" t="s">
        <v>540</v>
      </c>
      <c r="BJ12" s="193" t="s">
        <v>852</v>
      </c>
      <c r="BK12" s="47" t="s">
        <v>500</v>
      </c>
      <c r="BM12" s="52" t="s">
        <v>602</v>
      </c>
      <c r="BN12" s="50" t="s">
        <v>604</v>
      </c>
    </row>
    <row r="13" spans="2:66" ht="12" customHeight="1" thickBot="1">
      <c r="B13" s="103"/>
      <c r="C13" s="96" t="s">
        <v>1249</v>
      </c>
      <c r="D13" s="113"/>
      <c r="E13" s="114"/>
      <c r="F13" s="115"/>
      <c r="G13" s="116"/>
      <c r="H13" s="419"/>
      <c r="I13" s="164" t="s">
        <v>306</v>
      </c>
      <c r="J13" s="5" t="str">
        <f t="shared" si="5"/>
        <v/>
      </c>
      <c r="K13" s="173" t="str">
        <f t="shared" si="0"/>
        <v>H3</v>
      </c>
      <c r="L13" s="166" t="str">
        <f>IF(K13&lt;&gt;"",VLOOKUP(K13,$AG$3:$AH$293,2),"")</f>
        <v>3 - Flammable</v>
      </c>
      <c r="M13" s="395" t="s">
        <v>492</v>
      </c>
      <c r="N13" s="396"/>
      <c r="O13" s="402" t="s">
        <v>491</v>
      </c>
      <c r="P13" s="402"/>
      <c r="Q13" s="402"/>
      <c r="R13" s="244"/>
      <c r="S13" s="38">
        <f t="shared" si="6"/>
        <v>11</v>
      </c>
      <c r="T13" s="369" t="str">
        <f t="shared" si="1"/>
        <v>* DG3 - Flammable Solvents are Fire Hazard and Exposure may cause Dizziness or Chronic Illness;</v>
      </c>
      <c r="U13" s="95">
        <f t="shared" si="2"/>
        <v>4.28</v>
      </c>
      <c r="V13" s="38"/>
      <c r="W13" s="43" t="str">
        <f t="shared" si="7"/>
        <v>RU</v>
      </c>
      <c r="X13" s="94" t="str">
        <f t="shared" si="8"/>
        <v>RU</v>
      </c>
      <c r="Y13" s="94" t="str">
        <f t="shared" si="8"/>
        <v/>
      </c>
      <c r="Z13" s="94" t="str">
        <f t="shared" si="8"/>
        <v/>
      </c>
      <c r="AA13" s="94" t="str">
        <f t="shared" si="8"/>
        <v/>
      </c>
      <c r="AB13" s="94" t="str">
        <f t="shared" si="8"/>
        <v/>
      </c>
      <c r="AC13" s="43" t="str">
        <f t="shared" si="3"/>
        <v>H3</v>
      </c>
      <c r="AE13" s="132"/>
      <c r="AF13" s="414"/>
      <c r="AG13" s="97" t="s">
        <v>953</v>
      </c>
      <c r="AH13" s="353" t="s">
        <v>1217</v>
      </c>
      <c r="AI13" s="97" t="s">
        <v>953</v>
      </c>
      <c r="AJ13" s="136" t="s">
        <v>1171</v>
      </c>
      <c r="AK13" s="44" t="s">
        <v>953</v>
      </c>
      <c r="AL13" s="6">
        <f t="shared" si="4"/>
        <v>11</v>
      </c>
      <c r="AM13" s="71"/>
      <c r="AN13" s="316" t="str">
        <f>IF(AM13&lt;&gt;"",COUNTIF(AM$1:AM14,"y"),"")</f>
        <v/>
      </c>
      <c r="AO13" s="273" t="s">
        <v>954</v>
      </c>
      <c r="AP13" s="57">
        <f>COUNTIF(I$2:I$292,AK13)</f>
        <v>0</v>
      </c>
      <c r="AQ13" s="202"/>
      <c r="AR13" s="190" t="s">
        <v>1321</v>
      </c>
      <c r="AS13" s="6">
        <f t="shared" si="9"/>
        <v>11</v>
      </c>
      <c r="AT13" s="62"/>
      <c r="AU13" s="63" t="str">
        <f>IF(AT13&lt;&gt;"",COUNTIF(AT$2:AT13,"y"),"")</f>
        <v/>
      </c>
      <c r="AV13" s="195" t="s">
        <v>955</v>
      </c>
      <c r="AW13" s="68" t="s">
        <v>956</v>
      </c>
      <c r="AX13" s="69" t="s">
        <v>939</v>
      </c>
      <c r="AZ13" s="97" t="s">
        <v>949</v>
      </c>
      <c r="BA13" s="96" t="s">
        <v>1218</v>
      </c>
      <c r="BB13" s="97" t="s">
        <v>949</v>
      </c>
      <c r="BC13" s="136" t="s">
        <v>950</v>
      </c>
      <c r="BD13" s="44" t="s">
        <v>953</v>
      </c>
      <c r="BF13" s="49" t="s">
        <v>541</v>
      </c>
      <c r="BG13" s="50" t="s">
        <v>542</v>
      </c>
      <c r="BH13" s="48">
        <v>3</v>
      </c>
      <c r="BI13" s="49" t="s">
        <v>543</v>
      </c>
      <c r="BJ13" s="193" t="s">
        <v>853</v>
      </c>
      <c r="BK13" s="47" t="s">
        <v>500</v>
      </c>
      <c r="BM13" s="52" t="s">
        <v>605</v>
      </c>
      <c r="BN13" s="50" t="s">
        <v>607</v>
      </c>
    </row>
    <row r="14" spans="2:66" ht="12" customHeight="1" thickBot="1">
      <c r="B14" s="103"/>
      <c r="C14" s="96" t="s">
        <v>122</v>
      </c>
      <c r="D14" s="113"/>
      <c r="E14" s="114"/>
      <c r="F14" s="115"/>
      <c r="G14" s="116"/>
      <c r="H14" s="419"/>
      <c r="I14" s="164" t="s">
        <v>307</v>
      </c>
      <c r="J14" s="5" t="str">
        <f t="shared" si="5"/>
        <v/>
      </c>
      <c r="K14" s="173" t="str">
        <f t="shared" si="0"/>
        <v>H8</v>
      </c>
      <c r="L14" s="166" t="str">
        <f>IF(K14&lt;&gt;"",VLOOKUP(K14,$AG$3:$AH$293,2),"")</f>
        <v>8 - Corrosive</v>
      </c>
      <c r="M14" s="83"/>
      <c r="N14" s="29"/>
      <c r="O14" s="29"/>
      <c r="Q14" s="40"/>
      <c r="R14" s="240"/>
      <c r="S14" s="38">
        <f t="shared" si="6"/>
        <v>12</v>
      </c>
      <c r="T14" s="369" t="str">
        <f t="shared" si="1"/>
        <v>* DG8 - Caustic Materials cause Burns and Injury.</v>
      </c>
      <c r="U14" s="95">
        <f t="shared" si="2"/>
        <v>0.26</v>
      </c>
      <c r="V14" s="38"/>
      <c r="W14" s="43" t="str">
        <f t="shared" si="7"/>
        <v>RW</v>
      </c>
      <c r="X14" s="94" t="str">
        <f t="shared" si="8"/>
        <v/>
      </c>
      <c r="Y14" s="94" t="str">
        <f t="shared" si="8"/>
        <v/>
      </c>
      <c r="Z14" s="94" t="str">
        <f t="shared" si="8"/>
        <v/>
      </c>
      <c r="AA14" s="94" t="str">
        <f t="shared" si="8"/>
        <v/>
      </c>
      <c r="AB14" s="94" t="str">
        <f t="shared" si="8"/>
        <v>RW</v>
      </c>
      <c r="AC14" s="43" t="str">
        <f t="shared" si="3"/>
        <v>H8</v>
      </c>
      <c r="AE14" s="132"/>
      <c r="AF14" s="415"/>
      <c r="AG14" s="97" t="s">
        <v>957</v>
      </c>
      <c r="AH14" s="354" t="s">
        <v>1219</v>
      </c>
      <c r="AI14" s="97" t="s">
        <v>957</v>
      </c>
      <c r="AJ14" s="100" t="s">
        <v>958</v>
      </c>
      <c r="AK14" s="53" t="s">
        <v>957</v>
      </c>
      <c r="AL14" s="6">
        <f t="shared" si="4"/>
        <v>12</v>
      </c>
      <c r="AM14" s="71"/>
      <c r="AN14" s="316" t="str">
        <f>IF(AM14&lt;&gt;"",COUNTIF(AM$1:AM15,"y"),"")</f>
        <v/>
      </c>
      <c r="AO14" s="274" t="s">
        <v>382</v>
      </c>
      <c r="AP14" s="57">
        <f>COUNTIF(I$2:I$292,AK14)</f>
        <v>1</v>
      </c>
      <c r="AQ14" s="202"/>
      <c r="AR14" s="190" t="s">
        <v>1323</v>
      </c>
      <c r="AS14" s="6">
        <f t="shared" si="9"/>
        <v>12</v>
      </c>
      <c r="AT14" s="70"/>
      <c r="AU14" s="63" t="str">
        <f>IF(AT14&lt;&gt;"",COUNTIF(AT$2:AT14,"y"),"")</f>
        <v/>
      </c>
      <c r="AV14" s="194" t="s">
        <v>959</v>
      </c>
      <c r="AW14" s="66" t="s">
        <v>960</v>
      </c>
      <c r="AX14" s="67" t="s">
        <v>961</v>
      </c>
      <c r="AZ14" s="97" t="s">
        <v>957</v>
      </c>
      <c r="BA14" s="99" t="s">
        <v>1219</v>
      </c>
      <c r="BB14" s="97" t="s">
        <v>957</v>
      </c>
      <c r="BC14" s="100" t="s">
        <v>958</v>
      </c>
      <c r="BD14" s="53" t="s">
        <v>957</v>
      </c>
      <c r="BF14" s="49" t="s">
        <v>544</v>
      </c>
      <c r="BG14" s="50" t="s">
        <v>545</v>
      </c>
      <c r="BH14" s="48">
        <v>4</v>
      </c>
      <c r="BI14" s="49" t="s">
        <v>546</v>
      </c>
      <c r="BJ14" s="50" t="s">
        <v>854</v>
      </c>
      <c r="BK14" s="47" t="s">
        <v>500</v>
      </c>
      <c r="BM14" s="52" t="s">
        <v>771</v>
      </c>
      <c r="BN14" s="50" t="s">
        <v>772</v>
      </c>
    </row>
    <row r="15" spans="2:66" ht="12" customHeight="1" thickBot="1">
      <c r="B15" s="103"/>
      <c r="C15" s="96" t="s">
        <v>1252</v>
      </c>
      <c r="D15" s="113"/>
      <c r="E15" s="114"/>
      <c r="F15" s="115"/>
      <c r="G15" s="116"/>
      <c r="H15" s="419"/>
      <c r="I15" s="164" t="s">
        <v>308</v>
      </c>
      <c r="J15" s="5" t="str">
        <f t="shared" si="5"/>
        <v/>
      </c>
      <c r="K15" s="173" t="str">
        <f t="shared" si="0"/>
        <v>EE</v>
      </c>
      <c r="L15" s="166" t="str">
        <f>IF(K15&lt;&gt;"",VLOOKUP(K15,$AG$3:$AH$293,2),"")</f>
        <v>Elec  - Electrical</v>
      </c>
      <c r="M15" s="83"/>
      <c r="N15" s="29"/>
      <c r="O15" s="29"/>
      <c r="Q15" s="40"/>
      <c r="R15" s="240"/>
      <c r="S15" s="38">
        <f t="shared" si="6"/>
        <v>13</v>
      </c>
      <c r="T15" s="369" t="str">
        <f t="shared" si="1"/>
        <v>* No User Servicible Parts. Shock Hazard inside.</v>
      </c>
      <c r="U15" s="95">
        <f t="shared" si="2"/>
        <v>1.24</v>
      </c>
      <c r="V15" s="38"/>
      <c r="W15" s="43" t="str">
        <f t="shared" si="7"/>
        <v>EE</v>
      </c>
      <c r="X15" s="94" t="str">
        <f t="shared" si="8"/>
        <v/>
      </c>
      <c r="Y15" s="94" t="str">
        <f t="shared" si="8"/>
        <v/>
      </c>
      <c r="Z15" s="94" t="str">
        <f t="shared" si="8"/>
        <v/>
      </c>
      <c r="AA15" s="94" t="str">
        <f t="shared" si="8"/>
        <v>EE</v>
      </c>
      <c r="AB15" s="94" t="str">
        <f t="shared" si="8"/>
        <v/>
      </c>
      <c r="AC15" s="43" t="str">
        <f t="shared" si="3"/>
        <v>EE</v>
      </c>
      <c r="AE15" s="132"/>
      <c r="AF15" s="427"/>
      <c r="AG15" s="209" t="s">
        <v>962</v>
      </c>
      <c r="AH15" s="355" t="s">
        <v>1220</v>
      </c>
      <c r="AI15" s="209" t="s">
        <v>962</v>
      </c>
      <c r="AJ15" s="213" t="s">
        <v>1137</v>
      </c>
      <c r="AK15" s="277" t="s">
        <v>962</v>
      </c>
      <c r="AL15" s="278">
        <f t="shared" si="4"/>
        <v>13</v>
      </c>
      <c r="AM15" s="282"/>
      <c r="AN15" s="317" t="str">
        <f>IF(AM15&lt;&gt;"",COUNTIF(AM$1:AM16,"y"),"")</f>
        <v/>
      </c>
      <c r="AO15" s="315" t="s">
        <v>1329</v>
      </c>
      <c r="AP15" s="57">
        <f>COUNTIF(I$2:I$292,AK15)</f>
        <v>1</v>
      </c>
      <c r="AQ15" s="202"/>
      <c r="AR15" s="190" t="s">
        <v>1324</v>
      </c>
      <c r="AS15" s="6">
        <f t="shared" si="9"/>
        <v>13</v>
      </c>
      <c r="AT15" s="70" t="s">
        <v>915</v>
      </c>
      <c r="AU15" s="63">
        <f>IF(AT15&lt;&gt;"",COUNTIF(AT$2:AT15,"y"),"")</f>
        <v>3</v>
      </c>
      <c r="AV15" s="194" t="s">
        <v>965</v>
      </c>
      <c r="AW15" s="66" t="s">
        <v>966</v>
      </c>
      <c r="AX15" s="67" t="s">
        <v>961</v>
      </c>
      <c r="AZ15" s="97" t="s">
        <v>962</v>
      </c>
      <c r="BA15" s="98" t="s">
        <v>1220</v>
      </c>
      <c r="BB15" s="97" t="s">
        <v>962</v>
      </c>
      <c r="BC15" s="101" t="s">
        <v>1137</v>
      </c>
      <c r="BD15" s="53" t="s">
        <v>962</v>
      </c>
      <c r="BF15" s="49" t="s">
        <v>547</v>
      </c>
      <c r="BG15" s="50" t="s">
        <v>548</v>
      </c>
      <c r="BH15" s="48">
        <v>4</v>
      </c>
      <c r="BI15" s="49" t="s">
        <v>549</v>
      </c>
      <c r="BJ15" s="50" t="s">
        <v>855</v>
      </c>
      <c r="BK15" s="47" t="s">
        <v>500</v>
      </c>
      <c r="BM15" s="52" t="s">
        <v>773</v>
      </c>
      <c r="BN15" s="50" t="s">
        <v>774</v>
      </c>
    </row>
    <row r="16" spans="2:66" ht="12" customHeight="1" thickBot="1">
      <c r="B16" s="103"/>
      <c r="C16" s="137" t="s">
        <v>136</v>
      </c>
      <c r="D16" s="113"/>
      <c r="E16" s="114"/>
      <c r="F16" s="115"/>
      <c r="G16" s="116"/>
      <c r="H16" s="419"/>
      <c r="I16" s="164" t="s">
        <v>309</v>
      </c>
      <c r="J16" s="5" t="str">
        <f t="shared" si="5"/>
        <v/>
      </c>
      <c r="K16" s="173" t="str">
        <f t="shared" si="0"/>
        <v>MM</v>
      </c>
      <c r="L16" s="166" t="str">
        <f>IF(K16&lt;&gt;"",VLOOKUP(K16,$AG$3:$AH$293,2),"")</f>
        <v>Mech  - Machinery</v>
      </c>
      <c r="M16" s="83"/>
      <c r="N16" s="373">
        <f>M1</f>
        <v>0</v>
      </c>
      <c r="O16" s="374"/>
      <c r="P16" s="374"/>
      <c r="Q16" s="375"/>
      <c r="R16" s="236"/>
      <c r="S16" s="38">
        <f t="shared" si="6"/>
        <v>14</v>
      </c>
      <c r="T16" s="369" t="str">
        <f t="shared" si="1"/>
        <v>* Machinery Movement may cause Injury.</v>
      </c>
      <c r="U16" s="95">
        <f t="shared" si="2"/>
        <v>1.22</v>
      </c>
      <c r="V16" s="38"/>
      <c r="W16" s="43" t="str">
        <f t="shared" si="7"/>
        <v>MM</v>
      </c>
      <c r="X16" s="94" t="str">
        <f t="shared" si="8"/>
        <v/>
      </c>
      <c r="Y16" s="94" t="str">
        <f t="shared" si="8"/>
        <v/>
      </c>
      <c r="Z16" s="94" t="str">
        <f t="shared" si="8"/>
        <v/>
      </c>
      <c r="AA16" s="94" t="str">
        <f t="shared" si="8"/>
        <v>MM</v>
      </c>
      <c r="AB16" s="94" t="str">
        <f t="shared" si="8"/>
        <v/>
      </c>
      <c r="AC16" s="43" t="str">
        <f t="shared" si="3"/>
        <v>MM</v>
      </c>
      <c r="AE16" s="132"/>
      <c r="AF16" s="427"/>
      <c r="AG16" s="209" t="s">
        <v>967</v>
      </c>
      <c r="AH16" s="356" t="s">
        <v>1221</v>
      </c>
      <c r="AI16" s="209" t="s">
        <v>967</v>
      </c>
      <c r="AJ16" s="210" t="s">
        <v>1137</v>
      </c>
      <c r="AK16" s="280" t="s">
        <v>967</v>
      </c>
      <c r="AL16" s="278">
        <f t="shared" si="4"/>
        <v>14</v>
      </c>
      <c r="AM16" s="282"/>
      <c r="AN16" s="317" t="str">
        <f>IF(AM16&lt;&gt;"",COUNTIF(AM$1:AM17,"y"),"")</f>
        <v/>
      </c>
      <c r="AO16" s="275" t="s">
        <v>1328</v>
      </c>
      <c r="AP16" s="57">
        <f>COUNTIF(I$2:I$292,AK16)</f>
        <v>0</v>
      </c>
      <c r="AQ16" s="202"/>
      <c r="AR16" s="190" t="s">
        <v>500</v>
      </c>
      <c r="AS16" s="6">
        <f t="shared" si="9"/>
        <v>14</v>
      </c>
      <c r="AT16" s="70"/>
      <c r="AU16" s="63" t="str">
        <f>IF(AT16&lt;&gt;"",COUNTIF(AT$2:AT16,"y"),"")</f>
        <v/>
      </c>
      <c r="AV16" s="194" t="s">
        <v>969</v>
      </c>
      <c r="AW16" s="66" t="s">
        <v>970</v>
      </c>
      <c r="AX16" s="67" t="s">
        <v>961</v>
      </c>
      <c r="AZ16" s="97" t="s">
        <v>967</v>
      </c>
      <c r="BA16" s="96" t="s">
        <v>1221</v>
      </c>
      <c r="BB16" s="97" t="s">
        <v>967</v>
      </c>
      <c r="BC16" s="136" t="s">
        <v>1137</v>
      </c>
      <c r="BD16" s="61" t="s">
        <v>967</v>
      </c>
      <c r="BF16" s="49" t="s">
        <v>550</v>
      </c>
      <c r="BG16" s="50" t="s">
        <v>551</v>
      </c>
      <c r="BH16" s="48">
        <v>4</v>
      </c>
      <c r="BI16" s="49" t="s">
        <v>552</v>
      </c>
      <c r="BJ16" s="193" t="s">
        <v>856</v>
      </c>
      <c r="BK16" s="47" t="s">
        <v>500</v>
      </c>
      <c r="BM16" s="52" t="s">
        <v>787</v>
      </c>
      <c r="BN16" s="50" t="s">
        <v>788</v>
      </c>
    </row>
    <row r="17" spans="2:66" ht="12" customHeight="1" thickBot="1">
      <c r="B17" s="103"/>
      <c r="C17" s="137" t="s">
        <v>133</v>
      </c>
      <c r="D17" s="113"/>
      <c r="E17" s="114"/>
      <c r="F17" s="115"/>
      <c r="G17" s="116"/>
      <c r="H17" s="419"/>
      <c r="I17" s="164" t="s">
        <v>310</v>
      </c>
      <c r="J17" s="5" t="str">
        <f t="shared" si="5"/>
        <v/>
      </c>
      <c r="K17" s="173" t="str">
        <f t="shared" si="0"/>
        <v>BP</v>
      </c>
      <c r="L17" s="166" t="str">
        <f>IF(K17&lt;&gt;"",VLOOKUP(K17,$AG$3:$AH$293,2),"")</f>
        <v>Pres -Pressure</v>
      </c>
      <c r="M17" s="83"/>
      <c r="N17" s="404" t="s">
        <v>457</v>
      </c>
      <c r="O17" s="405"/>
      <c r="P17" s="405"/>
      <c r="Q17" s="406"/>
      <c r="R17" s="237"/>
      <c r="S17" s="38">
        <f t="shared" si="6"/>
        <v>15</v>
      </c>
      <c r="T17" s="370" t="str">
        <f t="shared" si="1"/>
        <v>* High Pressure: Opening Pipe, Valve or Vessel or Failure may be expolsive.</v>
      </c>
      <c r="U17" s="95">
        <f t="shared" si="2"/>
        <v>1.2</v>
      </c>
      <c r="V17" s="38"/>
      <c r="W17" s="43" t="str">
        <f t="shared" si="7"/>
        <v>BP</v>
      </c>
      <c r="X17" s="94" t="str">
        <f t="shared" si="8"/>
        <v/>
      </c>
      <c r="Y17" s="94" t="str">
        <f t="shared" si="8"/>
        <v/>
      </c>
      <c r="Z17" s="94" t="str">
        <f t="shared" si="8"/>
        <v/>
      </c>
      <c r="AA17" s="94" t="str">
        <f t="shared" si="8"/>
        <v>BP</v>
      </c>
      <c r="AB17" s="94" t="str">
        <f t="shared" si="8"/>
        <v/>
      </c>
      <c r="AC17" s="43" t="str">
        <f t="shared" si="3"/>
        <v>BP</v>
      </c>
      <c r="AE17" s="132"/>
      <c r="AF17" s="427"/>
      <c r="AG17" s="209" t="s">
        <v>971</v>
      </c>
      <c r="AH17" s="356" t="s">
        <v>1222</v>
      </c>
      <c r="AI17" s="209" t="s">
        <v>971</v>
      </c>
      <c r="AJ17" s="210" t="s">
        <v>1137</v>
      </c>
      <c r="AK17" s="280" t="s">
        <v>971</v>
      </c>
      <c r="AL17" s="278">
        <f t="shared" si="4"/>
        <v>15</v>
      </c>
      <c r="AM17" s="282"/>
      <c r="AN17" s="317" t="str">
        <f>IF(AM17&lt;&gt;"",COUNTIF(AM$1:AM18,"y"),"")</f>
        <v/>
      </c>
      <c r="AO17" s="275" t="s">
        <v>972</v>
      </c>
      <c r="AP17" s="57">
        <f>COUNTIF(I$2:I$292,AK17)</f>
        <v>0</v>
      </c>
      <c r="AQ17" s="202"/>
      <c r="AR17" s="190" t="s">
        <v>500</v>
      </c>
      <c r="AS17" s="6">
        <f t="shared" si="9"/>
        <v>15</v>
      </c>
      <c r="AT17" s="62"/>
      <c r="AU17" s="63" t="str">
        <f>IF(AT17&lt;&gt;"",COUNTIF(AT$2:AT17,"y"),"")</f>
        <v/>
      </c>
      <c r="AV17" s="180" t="s">
        <v>973</v>
      </c>
      <c r="AW17" s="66" t="s">
        <v>974</v>
      </c>
      <c r="AX17" s="67" t="s">
        <v>961</v>
      </c>
      <c r="AZ17" s="97" t="s">
        <v>971</v>
      </c>
      <c r="BA17" s="96" t="s">
        <v>1222</v>
      </c>
      <c r="BB17" s="97" t="s">
        <v>971</v>
      </c>
      <c r="BC17" s="136" t="s">
        <v>1137</v>
      </c>
      <c r="BD17" s="61" t="s">
        <v>971</v>
      </c>
      <c r="BF17" s="49" t="s">
        <v>553</v>
      </c>
      <c r="BG17" s="50" t="s">
        <v>554</v>
      </c>
      <c r="BH17" s="48">
        <v>4</v>
      </c>
      <c r="BI17" s="49" t="s">
        <v>555</v>
      </c>
      <c r="BJ17" s="50" t="s">
        <v>857</v>
      </c>
      <c r="BK17" s="47" t="s">
        <v>500</v>
      </c>
      <c r="BM17" s="52" t="s">
        <v>783</v>
      </c>
      <c r="BN17" s="50" t="s">
        <v>784</v>
      </c>
    </row>
    <row r="18" spans="2:66" ht="12" customHeight="1" thickBot="1">
      <c r="B18" s="103"/>
      <c r="C18" s="96" t="s">
        <v>132</v>
      </c>
      <c r="D18" s="113"/>
      <c r="E18" s="114"/>
      <c r="F18" s="115"/>
      <c r="G18" s="116"/>
      <c r="H18" s="419"/>
      <c r="I18" s="164" t="s">
        <v>311</v>
      </c>
      <c r="J18" s="5" t="str">
        <f t="shared" si="5"/>
        <v/>
      </c>
      <c r="K18" s="173" t="str">
        <f t="shared" si="0"/>
        <v>MS</v>
      </c>
      <c r="L18" s="166" t="str">
        <f>IF(K18&lt;&gt;"",VLOOKUP(K18,$AG$3:$AH$293,2),"")</f>
        <v>Shrp - Sharp Edges / Glass</v>
      </c>
      <c r="M18" s="83"/>
      <c r="N18" s="33" t="s">
        <v>504</v>
      </c>
      <c r="O18" s="34" t="s">
        <v>505</v>
      </c>
      <c r="P18" s="35" t="s">
        <v>460</v>
      </c>
      <c r="Q18" s="36" t="s">
        <v>503</v>
      </c>
      <c r="R18" s="245"/>
      <c r="S18" s="38">
        <f t="shared" si="6"/>
        <v>16</v>
      </c>
      <c r="T18" s="370">
        <f t="shared" si="1"/>
        <v>0</v>
      </c>
      <c r="U18" s="95">
        <f t="shared" si="2"/>
        <v>1.1800000000000002</v>
      </c>
      <c r="V18" s="38"/>
      <c r="W18" s="43" t="str">
        <f t="shared" si="7"/>
        <v>MS</v>
      </c>
      <c r="X18" s="94" t="str">
        <f t="shared" si="8"/>
        <v/>
      </c>
      <c r="Y18" s="94" t="str">
        <f t="shared" si="8"/>
        <v/>
      </c>
      <c r="Z18" s="94" t="str">
        <f t="shared" si="8"/>
        <v/>
      </c>
      <c r="AA18" s="94" t="str">
        <f t="shared" si="8"/>
        <v>MS</v>
      </c>
      <c r="AB18" s="94" t="str">
        <f t="shared" si="8"/>
        <v/>
      </c>
      <c r="AC18" s="43" t="str">
        <f t="shared" si="3"/>
        <v>MS</v>
      </c>
      <c r="AE18" s="132"/>
      <c r="AF18" s="427"/>
      <c r="AG18" s="209" t="s">
        <v>975</v>
      </c>
      <c r="AH18" s="356" t="s">
        <v>1223</v>
      </c>
      <c r="AI18" s="209" t="s">
        <v>975</v>
      </c>
      <c r="AJ18" s="210" t="s">
        <v>1137</v>
      </c>
      <c r="AK18" s="281" t="s">
        <v>975</v>
      </c>
      <c r="AL18" s="278">
        <f t="shared" si="4"/>
        <v>16</v>
      </c>
      <c r="AM18" s="282"/>
      <c r="AN18" s="317" t="str">
        <f>IF(AM18&lt;&gt;"",COUNTIF(AM$1:AM19,"y"),"")</f>
        <v/>
      </c>
      <c r="AO18" s="276" t="s">
        <v>1327</v>
      </c>
      <c r="AP18" s="57">
        <f>COUNTIF(I$2:I$292,AK18)</f>
        <v>0</v>
      </c>
      <c r="AQ18" s="202"/>
      <c r="AR18" s="190" t="s">
        <v>500</v>
      </c>
      <c r="AS18" s="6">
        <f t="shared" si="9"/>
        <v>16</v>
      </c>
      <c r="AT18" s="62"/>
      <c r="AU18" s="63" t="str">
        <f>IF(AT18&lt;&gt;"",COUNTIF(AT$2:AT18,"y"),"")</f>
        <v/>
      </c>
      <c r="AV18" s="194" t="s">
        <v>977</v>
      </c>
      <c r="AW18" s="66" t="s">
        <v>978</v>
      </c>
      <c r="AX18" s="67" t="s">
        <v>961</v>
      </c>
      <c r="AZ18" s="97" t="s">
        <v>975</v>
      </c>
      <c r="BA18" s="96" t="s">
        <v>1223</v>
      </c>
      <c r="BB18" s="97" t="s">
        <v>975</v>
      </c>
      <c r="BC18" s="136" t="s">
        <v>1137</v>
      </c>
      <c r="BD18" s="44" t="s">
        <v>975</v>
      </c>
      <c r="BF18" s="49" t="s">
        <v>556</v>
      </c>
      <c r="BG18" s="50" t="s">
        <v>557</v>
      </c>
      <c r="BH18" s="48">
        <v>4</v>
      </c>
      <c r="BI18" s="49" t="s">
        <v>558</v>
      </c>
      <c r="BJ18" s="193" t="s">
        <v>858</v>
      </c>
      <c r="BK18" s="47" t="s">
        <v>500</v>
      </c>
      <c r="BM18" s="52" t="s">
        <v>781</v>
      </c>
      <c r="BN18" s="50" t="s">
        <v>782</v>
      </c>
    </row>
    <row r="19" spans="2:66" ht="12" customHeight="1" thickBot="1">
      <c r="B19" s="103"/>
      <c r="C19" s="138" t="s">
        <v>131</v>
      </c>
      <c r="D19" s="113"/>
      <c r="E19" s="114"/>
      <c r="F19" s="115"/>
      <c r="G19" s="116"/>
      <c r="H19" s="420"/>
      <c r="I19" s="164" t="s">
        <v>312</v>
      </c>
      <c r="J19" s="5" t="str">
        <f t="shared" si="5"/>
        <v/>
      </c>
      <c r="K19" s="173" t="str">
        <f t="shared" si="0"/>
        <v>FV</v>
      </c>
      <c r="L19" s="166" t="str">
        <f>IF(K19&lt;&gt;"",VLOOKUP(K19,$AG$3:$AH$293,2),"")</f>
        <v>Vac  Vacuum</v>
      </c>
      <c r="M19" s="83"/>
      <c r="N19" s="2">
        <v>2</v>
      </c>
      <c r="O19" s="3">
        <v>1</v>
      </c>
      <c r="P19" s="3">
        <f>O19*N19</f>
        <v>2</v>
      </c>
      <c r="Q19" s="4" t="str">
        <f>IF(P19=0,"",IF(P19&lt;6,"L",IF(P19&gt;8,"H","M")))</f>
        <v>L</v>
      </c>
      <c r="R19" s="239"/>
      <c r="S19" s="38">
        <f t="shared" si="6"/>
        <v>17</v>
      </c>
      <c r="T19" s="370" t="str">
        <f t="shared" si="1"/>
        <v>* VACUUM systems must be well maintained to minimise Risks.</v>
      </c>
      <c r="U19" s="95">
        <f t="shared" si="2"/>
        <v>1.1600000000000001</v>
      </c>
      <c r="V19" s="38"/>
      <c r="W19" s="43" t="str">
        <f t="shared" si="7"/>
        <v>FV</v>
      </c>
      <c r="X19" s="94" t="str">
        <f t="shared" si="8"/>
        <v/>
      </c>
      <c r="Y19" s="94" t="str">
        <f t="shared" si="8"/>
        <v/>
      </c>
      <c r="Z19" s="94" t="str">
        <f t="shared" si="8"/>
        <v/>
      </c>
      <c r="AA19" s="94" t="str">
        <f t="shared" si="8"/>
        <v>FV</v>
      </c>
      <c r="AB19" s="94" t="str">
        <f t="shared" si="8"/>
        <v/>
      </c>
      <c r="AC19" s="43" t="str">
        <f t="shared" si="3"/>
        <v>FV</v>
      </c>
      <c r="AE19" s="132"/>
      <c r="AF19" s="427"/>
      <c r="AG19" s="209" t="s">
        <v>979</v>
      </c>
      <c r="AH19" s="356" t="s">
        <v>1224</v>
      </c>
      <c r="AI19" s="209" t="s">
        <v>979</v>
      </c>
      <c r="AJ19" s="210" t="s">
        <v>1137</v>
      </c>
      <c r="AK19" s="281" t="s">
        <v>979</v>
      </c>
      <c r="AL19" s="278">
        <f t="shared" si="4"/>
        <v>17</v>
      </c>
      <c r="AM19" s="282"/>
      <c r="AN19" s="317" t="str">
        <f>IF(AM19&lt;&gt;"",COUNTIF(AM$1:AM20,"y"),"")</f>
        <v/>
      </c>
      <c r="AO19" s="276" t="s">
        <v>383</v>
      </c>
      <c r="AP19" s="57">
        <f>COUNTIF(I$2:I$292,AK19)</f>
        <v>0</v>
      </c>
      <c r="AQ19" s="202"/>
      <c r="AR19" s="190" t="s">
        <v>500</v>
      </c>
      <c r="AS19" s="6">
        <f t="shared" si="9"/>
        <v>17</v>
      </c>
      <c r="AT19" s="70"/>
      <c r="AU19" s="63" t="str">
        <f>IF(AT19&lt;&gt;"",COUNTIF(AT$2:AT19,"y"),"")</f>
        <v/>
      </c>
      <c r="AV19" s="197" t="s">
        <v>980</v>
      </c>
      <c r="AW19" s="64" t="s">
        <v>981</v>
      </c>
      <c r="AX19" s="65" t="s">
        <v>939</v>
      </c>
      <c r="AZ19" s="97" t="s">
        <v>979</v>
      </c>
      <c r="BA19" s="96" t="s">
        <v>1224</v>
      </c>
      <c r="BB19" s="97" t="s">
        <v>979</v>
      </c>
      <c r="BC19" s="136" t="s">
        <v>1137</v>
      </c>
      <c r="BD19" s="44" t="s">
        <v>979</v>
      </c>
      <c r="BF19" s="49" t="s">
        <v>559</v>
      </c>
      <c r="BG19" s="50" t="s">
        <v>560</v>
      </c>
      <c r="BH19" s="48">
        <v>3</v>
      </c>
      <c r="BI19" s="49" t="s">
        <v>561</v>
      </c>
      <c r="BJ19" s="50" t="s">
        <v>838</v>
      </c>
      <c r="BK19" s="47" t="s">
        <v>500</v>
      </c>
      <c r="BM19" s="52" t="s">
        <v>785</v>
      </c>
      <c r="BN19" s="50" t="s">
        <v>786</v>
      </c>
    </row>
    <row r="20" spans="2:66" ht="12" customHeight="1" thickBot="1">
      <c r="B20" s="103">
        <v>0</v>
      </c>
      <c r="C20" s="108" t="s">
        <v>77</v>
      </c>
      <c r="D20" s="108"/>
      <c r="E20" s="109"/>
      <c r="F20" s="110"/>
      <c r="G20" s="111"/>
      <c r="H20" s="410" t="s">
        <v>444</v>
      </c>
      <c r="I20" s="40" t="s">
        <v>1179</v>
      </c>
      <c r="J20" s="5" t="str">
        <f t="shared" si="5"/>
        <v>RI0</v>
      </c>
      <c r="K20" s="173" t="str">
        <f t="shared" si="0"/>
        <v>E3</v>
      </c>
      <c r="L20" s="166" t="str">
        <f>IF(K20&lt;&gt;"",VLOOKUP(K20,$AG$3:$AH$293,2),"")</f>
        <v>3Phz - Three Phase</v>
      </c>
      <c r="M20" s="83"/>
      <c r="N20" s="11"/>
      <c r="P20" s="7"/>
      <c r="Q20" s="8"/>
      <c r="R20" s="246"/>
      <c r="S20" s="38">
        <f t="shared" si="6"/>
        <v>18</v>
      </c>
      <c r="T20" s="370" t="str">
        <f t="shared" si="1"/>
        <v>* 3 Phase Electrical Plant, High Voltages, No User Servicable Parts</v>
      </c>
      <c r="U20" s="95">
        <f t="shared" si="2"/>
        <v>1.1400000000000001</v>
      </c>
      <c r="V20" s="38"/>
      <c r="W20" s="43" t="str">
        <f t="shared" si="7"/>
        <v>E3</v>
      </c>
      <c r="X20" s="94" t="str">
        <f t="shared" si="8"/>
        <v/>
      </c>
      <c r="Y20" s="94" t="str">
        <f t="shared" si="8"/>
        <v/>
      </c>
      <c r="Z20" s="94" t="str">
        <f t="shared" si="8"/>
        <v/>
      </c>
      <c r="AA20" s="94" t="str">
        <f t="shared" si="8"/>
        <v>E3</v>
      </c>
      <c r="AB20" s="94" t="str">
        <f t="shared" si="8"/>
        <v/>
      </c>
      <c r="AC20" s="43" t="str">
        <f t="shared" si="3"/>
        <v>E3</v>
      </c>
      <c r="AE20" s="132"/>
      <c r="AF20" s="427"/>
      <c r="AG20" s="209" t="s">
        <v>982</v>
      </c>
      <c r="AH20" s="356" t="s">
        <v>1225</v>
      </c>
      <c r="AI20" s="209" t="s">
        <v>982</v>
      </c>
      <c r="AJ20" s="210" t="s">
        <v>1137</v>
      </c>
      <c r="AK20" s="281" t="s">
        <v>982</v>
      </c>
      <c r="AL20" s="278">
        <f t="shared" si="4"/>
        <v>18</v>
      </c>
      <c r="AM20" s="282"/>
      <c r="AN20" s="317" t="str">
        <f>IF(AM20&lt;&gt;"",COUNTIF(AM$1:AM21,"y"),"")</f>
        <v/>
      </c>
      <c r="AO20" s="276" t="s">
        <v>379</v>
      </c>
      <c r="AP20" s="57">
        <f>COUNTIF(I$2:I$292,AK20)</f>
        <v>1</v>
      </c>
      <c r="AQ20" s="202"/>
      <c r="AR20" s="191" t="s">
        <v>1325</v>
      </c>
      <c r="AS20" s="6">
        <f t="shared" si="9"/>
        <v>18</v>
      </c>
      <c r="AT20" s="62"/>
      <c r="AU20" s="63" t="str">
        <f>IF(AT20&lt;&gt;"",COUNTIF(AT$2:AT20,"y"),"")</f>
        <v/>
      </c>
      <c r="AV20" s="194" t="s">
        <v>983</v>
      </c>
      <c r="AW20" s="66" t="s">
        <v>984</v>
      </c>
      <c r="AX20" s="67" t="s">
        <v>985</v>
      </c>
      <c r="AZ20" s="97" t="s">
        <v>982</v>
      </c>
      <c r="BA20" s="96" t="s">
        <v>1225</v>
      </c>
      <c r="BB20" s="97" t="s">
        <v>982</v>
      </c>
      <c r="BC20" s="136" t="s">
        <v>1137</v>
      </c>
      <c r="BD20" s="44" t="s">
        <v>982</v>
      </c>
      <c r="BF20" s="49" t="s">
        <v>562</v>
      </c>
      <c r="BG20" s="50" t="s">
        <v>563</v>
      </c>
      <c r="BH20" s="48">
        <v>2</v>
      </c>
      <c r="BI20" s="49" t="s">
        <v>564</v>
      </c>
      <c r="BJ20" s="50" t="s">
        <v>839</v>
      </c>
      <c r="BK20" s="47" t="s">
        <v>500</v>
      </c>
      <c r="BM20" s="52" t="s">
        <v>759</v>
      </c>
      <c r="BN20" s="50" t="s">
        <v>760</v>
      </c>
    </row>
    <row r="21" spans="2:66" ht="12" customHeight="1" thickBot="1">
      <c r="B21" s="103">
        <v>3</v>
      </c>
      <c r="C21" s="113" t="s">
        <v>78</v>
      </c>
      <c r="D21" s="113"/>
      <c r="E21" s="114"/>
      <c r="F21" s="115"/>
      <c r="G21" s="116"/>
      <c r="H21" s="411"/>
      <c r="I21" s="40" t="s">
        <v>1180</v>
      </c>
      <c r="J21" s="5" t="str">
        <f t="shared" si="5"/>
        <v>RL3</v>
      </c>
      <c r="K21" s="173" t="str">
        <f t="shared" si="0"/>
        <v>FE</v>
      </c>
      <c r="L21" s="166" t="str">
        <f>IF(K21&lt;&gt;"",VLOOKUP(K21,$AG$3:$AH$293,2),"")</f>
        <v>Duct Exhaust Fumes</v>
      </c>
      <c r="M21" s="84">
        <v>4</v>
      </c>
      <c r="N21" s="373"/>
      <c r="O21" s="374"/>
      <c r="P21" s="374"/>
      <c r="Q21" s="375"/>
      <c r="R21" s="236"/>
      <c r="S21" s="38">
        <f t="shared" ref="S21:S84" si="10">S20+1</f>
        <v>19</v>
      </c>
      <c r="T21" s="370" t="str">
        <f t="shared" si="1"/>
        <v>* FUMES, SMOKE Unknown Potentially Harmful Fumes and Residues.</v>
      </c>
      <c r="U21" s="95">
        <f t="shared" si="2"/>
        <v>2.12</v>
      </c>
      <c r="V21" s="38"/>
      <c r="W21" s="43" t="str">
        <f t="shared" si="7"/>
        <v>AE</v>
      </c>
      <c r="X21" s="94" t="str">
        <f t="shared" si="8"/>
        <v/>
      </c>
      <c r="Y21" s="94" t="str">
        <f t="shared" si="8"/>
        <v/>
      </c>
      <c r="Z21" s="94" t="str">
        <f t="shared" si="8"/>
        <v>AE</v>
      </c>
      <c r="AA21" s="94" t="str">
        <f t="shared" si="8"/>
        <v/>
      </c>
      <c r="AB21" s="94" t="str">
        <f t="shared" si="8"/>
        <v/>
      </c>
      <c r="AC21" s="43" t="str">
        <f t="shared" si="3"/>
        <v>FE</v>
      </c>
      <c r="AF21" s="427"/>
      <c r="AG21" s="209" t="s">
        <v>986</v>
      </c>
      <c r="AH21" s="356" t="s">
        <v>1226</v>
      </c>
      <c r="AI21" s="209" t="s">
        <v>986</v>
      </c>
      <c r="AJ21" s="210" t="s">
        <v>1137</v>
      </c>
      <c r="AK21" s="280" t="s">
        <v>986</v>
      </c>
      <c r="AL21" s="278">
        <f t="shared" si="4"/>
        <v>19</v>
      </c>
      <c r="AM21" s="282"/>
      <c r="AN21" s="317" t="str">
        <f>IF(AM21&lt;&gt;"",COUNTIF(AM$1:AM22,"y"),"")</f>
        <v/>
      </c>
      <c r="AO21" s="276" t="s">
        <v>1326</v>
      </c>
      <c r="AP21" s="57">
        <f>COUNTIF(I$2:I$292,AK21)</f>
        <v>0</v>
      </c>
      <c r="AQ21" s="202"/>
      <c r="AR21" s="190" t="s">
        <v>500</v>
      </c>
      <c r="AS21" s="6">
        <f t="shared" si="9"/>
        <v>19</v>
      </c>
      <c r="AT21" s="62"/>
      <c r="AU21" s="63" t="str">
        <f>IF(AT21&lt;&gt;"",COUNTIF(AT$2:AT21,"y"),"")</f>
        <v/>
      </c>
      <c r="AV21" s="194" t="s">
        <v>987</v>
      </c>
      <c r="AW21" s="66" t="s">
        <v>988</v>
      </c>
      <c r="AX21" s="67" t="s">
        <v>939</v>
      </c>
      <c r="AZ21" s="97" t="s">
        <v>986</v>
      </c>
      <c r="BA21" s="96" t="s">
        <v>1226</v>
      </c>
      <c r="BB21" s="97" t="s">
        <v>986</v>
      </c>
      <c r="BC21" s="136" t="s">
        <v>1137</v>
      </c>
      <c r="BD21" s="61" t="s">
        <v>986</v>
      </c>
      <c r="BF21" s="49" t="s">
        <v>565</v>
      </c>
      <c r="BG21" s="50" t="s">
        <v>566</v>
      </c>
      <c r="BH21" s="48">
        <v>4</v>
      </c>
      <c r="BI21" s="49" t="s">
        <v>567</v>
      </c>
      <c r="BJ21" s="50" t="s">
        <v>840</v>
      </c>
      <c r="BK21" s="47" t="s">
        <v>500</v>
      </c>
      <c r="BM21" s="52" t="s">
        <v>751</v>
      </c>
      <c r="BN21" s="50" t="s">
        <v>752</v>
      </c>
    </row>
    <row r="22" spans="2:66" ht="12" customHeight="1" thickBot="1">
      <c r="B22" s="103">
        <v>3</v>
      </c>
      <c r="C22" s="113" t="s">
        <v>79</v>
      </c>
      <c r="D22" s="113"/>
      <c r="E22" s="114"/>
      <c r="F22" s="115"/>
      <c r="G22" s="116"/>
      <c r="H22" s="411"/>
      <c r="I22" s="5" t="s">
        <v>1174</v>
      </c>
      <c r="J22" s="5" t="str">
        <f t="shared" si="5"/>
        <v>RM3</v>
      </c>
      <c r="K22" s="173" t="str">
        <f t="shared" si="0"/>
        <v>FH</v>
      </c>
      <c r="L22" s="166" t="str">
        <f>IF(K22&lt;&gt;"",VLOOKUP(K22,$AG$3:$AH$293,2),"")</f>
        <v>Heat</v>
      </c>
      <c r="M22" s="85">
        <v>3</v>
      </c>
      <c r="N22" s="404" t="s">
        <v>457</v>
      </c>
      <c r="O22" s="405"/>
      <c r="P22" s="405"/>
      <c r="Q22" s="406"/>
      <c r="R22" s="237"/>
      <c r="S22" s="38">
        <f t="shared" si="10"/>
        <v>20</v>
      </c>
      <c r="T22" s="370" t="str">
        <f t="shared" si="1"/>
        <v>* HEAT may expand, boil, melt or break Items which may then cause Injury.</v>
      </c>
      <c r="U22" s="95">
        <f t="shared" si="2"/>
        <v>2.1</v>
      </c>
      <c r="V22" s="38"/>
      <c r="W22" s="43" t="str">
        <f t="shared" si="7"/>
        <v>AN</v>
      </c>
      <c r="X22" s="94" t="str">
        <f t="shared" si="8"/>
        <v/>
      </c>
      <c r="Y22" s="94" t="str">
        <f t="shared" si="8"/>
        <v/>
      </c>
      <c r="Z22" s="94" t="str">
        <f t="shared" si="8"/>
        <v>AN</v>
      </c>
      <c r="AA22" s="94" t="str">
        <f t="shared" si="8"/>
        <v/>
      </c>
      <c r="AB22" s="94" t="str">
        <f t="shared" si="8"/>
        <v/>
      </c>
      <c r="AC22" s="43" t="str">
        <f t="shared" si="3"/>
        <v>FH</v>
      </c>
      <c r="AF22" s="427"/>
      <c r="AG22" s="209" t="s">
        <v>989</v>
      </c>
      <c r="AH22" s="357" t="s">
        <v>1227</v>
      </c>
      <c r="AI22" s="209" t="s">
        <v>989</v>
      </c>
      <c r="AJ22" s="211" t="s">
        <v>1137</v>
      </c>
      <c r="AK22" s="277" t="s">
        <v>989</v>
      </c>
      <c r="AL22" s="278">
        <f t="shared" si="4"/>
        <v>20</v>
      </c>
      <c r="AM22" s="282"/>
      <c r="AN22" s="317" t="str">
        <f>IF(AM22&lt;&gt;"",COUNTIF(AM$1:AM23,"y"),"")</f>
        <v/>
      </c>
      <c r="AO22" s="276" t="s">
        <v>990</v>
      </c>
      <c r="AP22" s="57">
        <f>COUNTIF(I$2:I$292,AK22)</f>
        <v>0</v>
      </c>
      <c r="AQ22" s="202"/>
      <c r="AR22" s="190" t="s">
        <v>500</v>
      </c>
      <c r="AS22" s="6">
        <f t="shared" si="9"/>
        <v>20</v>
      </c>
      <c r="AT22" s="62"/>
      <c r="AU22" s="63" t="str">
        <f>IF(AT22&lt;&gt;"",COUNTIF(AT$2:AT22,"y"),"")</f>
        <v/>
      </c>
      <c r="AV22" s="180" t="s">
        <v>991</v>
      </c>
      <c r="AW22" s="66" t="s">
        <v>992</v>
      </c>
      <c r="AX22" s="67" t="s">
        <v>939</v>
      </c>
      <c r="AZ22" s="97" t="s">
        <v>989</v>
      </c>
      <c r="BA22" s="99" t="s">
        <v>1227</v>
      </c>
      <c r="BB22" s="97" t="s">
        <v>989</v>
      </c>
      <c r="BC22" s="100" t="s">
        <v>1137</v>
      </c>
      <c r="BD22" s="53" t="s">
        <v>989</v>
      </c>
      <c r="BF22" s="49" t="s">
        <v>568</v>
      </c>
      <c r="BG22" s="50" t="s">
        <v>569</v>
      </c>
      <c r="BH22" s="48">
        <v>2</v>
      </c>
      <c r="BI22" s="49" t="s">
        <v>570</v>
      </c>
      <c r="BJ22" s="193" t="s">
        <v>859</v>
      </c>
      <c r="BK22" s="47" t="s">
        <v>500</v>
      </c>
      <c r="BM22" s="52" t="s">
        <v>757</v>
      </c>
      <c r="BN22" s="50" t="s">
        <v>758</v>
      </c>
    </row>
    <row r="23" spans="2:66" ht="12" customHeight="1" thickBot="1">
      <c r="B23" s="103">
        <v>2</v>
      </c>
      <c r="C23" s="113" t="s">
        <v>80</v>
      </c>
      <c r="D23" s="113"/>
      <c r="E23" s="114"/>
      <c r="F23" s="115"/>
      <c r="G23" s="116"/>
      <c r="H23" s="411"/>
      <c r="I23" s="5" t="s">
        <v>1181</v>
      </c>
      <c r="J23" s="5" t="str">
        <f t="shared" si="5"/>
        <v>RR2</v>
      </c>
      <c r="K23" s="173" t="str">
        <f t="shared" si="0"/>
        <v>AO</v>
      </c>
      <c r="L23" s="166" t="str">
        <f>IF(K23&lt;&gt;"",VLOOKUP(K23,$AG$3:$AH$293,2),"")</f>
        <v>Obst  Obstruction</v>
      </c>
      <c r="M23" s="85">
        <v>2</v>
      </c>
      <c r="N23" s="33" t="s">
        <v>504</v>
      </c>
      <c r="O23" s="34" t="s">
        <v>505</v>
      </c>
      <c r="P23" s="35" t="s">
        <v>460</v>
      </c>
      <c r="Q23" s="36" t="s">
        <v>503</v>
      </c>
      <c r="R23" s="245"/>
      <c r="S23" s="38">
        <f t="shared" si="10"/>
        <v>21</v>
      </c>
      <c r="T23" s="370" t="str">
        <f t="shared" si="1"/>
        <v>* Obstruction: Trip Hazard may cause Fall or Injury</v>
      </c>
      <c r="U23" s="95">
        <f t="shared" si="2"/>
        <v>2.08</v>
      </c>
      <c r="V23" s="38"/>
      <c r="W23" s="43" t="str">
        <f t="shared" si="7"/>
        <v>AS</v>
      </c>
      <c r="X23" s="94" t="str">
        <f t="shared" si="8"/>
        <v/>
      </c>
      <c r="Y23" s="94" t="str">
        <f t="shared" si="8"/>
        <v/>
      </c>
      <c r="Z23" s="94" t="str">
        <f t="shared" si="8"/>
        <v>AS</v>
      </c>
      <c r="AA23" s="94" t="str">
        <f t="shared" si="8"/>
        <v/>
      </c>
      <c r="AB23" s="94" t="str">
        <f t="shared" si="8"/>
        <v/>
      </c>
      <c r="AC23" s="43" t="str">
        <f t="shared" si="3"/>
        <v>AO</v>
      </c>
      <c r="AE23" s="132"/>
      <c r="AF23" s="413"/>
      <c r="AG23" s="97" t="s">
        <v>1030</v>
      </c>
      <c r="AH23" s="352" t="s">
        <v>1255</v>
      </c>
      <c r="AI23" s="97" t="s">
        <v>1030</v>
      </c>
      <c r="AJ23" s="101"/>
      <c r="AK23" s="53" t="s">
        <v>1030</v>
      </c>
      <c r="AL23" s="6">
        <f t="shared" si="4"/>
        <v>21</v>
      </c>
      <c r="AM23" s="71"/>
      <c r="AN23" s="316" t="str">
        <f>IF(AM23&lt;&gt;"",COUNTIF(AM$1:AM24,"y"),"")</f>
        <v/>
      </c>
      <c r="AO23" s="273" t="s">
        <v>112</v>
      </c>
      <c r="AP23" s="57">
        <f>COUNTIF(I$2:I$292,AK23)</f>
        <v>0</v>
      </c>
      <c r="AQ23" s="202"/>
      <c r="AR23" s="190" t="s">
        <v>500</v>
      </c>
      <c r="AS23" s="6">
        <f t="shared" si="9"/>
        <v>21</v>
      </c>
      <c r="AT23" s="62"/>
      <c r="AU23" s="63" t="str">
        <f>IF(AT23&lt;&gt;"",COUNTIF(AT$2:AT23,"y"),"")</f>
        <v/>
      </c>
      <c r="AV23" s="194" t="s">
        <v>994</v>
      </c>
      <c r="AW23" s="66" t="s">
        <v>995</v>
      </c>
      <c r="AX23" s="67" t="s">
        <v>939</v>
      </c>
      <c r="AZ23" s="97" t="s">
        <v>993</v>
      </c>
      <c r="BA23" s="98" t="s">
        <v>134</v>
      </c>
      <c r="BB23" s="97" t="s">
        <v>993</v>
      </c>
      <c r="BC23" s="101" t="s">
        <v>1228</v>
      </c>
      <c r="BD23" s="53" t="s">
        <v>993</v>
      </c>
      <c r="BF23" s="49" t="s">
        <v>571</v>
      </c>
      <c r="BG23" s="50" t="s">
        <v>572</v>
      </c>
      <c r="BH23" s="48">
        <v>3</v>
      </c>
      <c r="BI23" s="49" t="s">
        <v>573</v>
      </c>
      <c r="BJ23" s="193" t="s">
        <v>860</v>
      </c>
      <c r="BK23" s="47" t="s">
        <v>500</v>
      </c>
      <c r="BM23" s="52" t="s">
        <v>753</v>
      </c>
      <c r="BN23" s="50" t="s">
        <v>754</v>
      </c>
    </row>
    <row r="24" spans="2:66" ht="12" customHeight="1" thickBot="1">
      <c r="B24" s="103">
        <v>4</v>
      </c>
      <c r="C24" s="113" t="s">
        <v>81</v>
      </c>
      <c r="D24" s="113"/>
      <c r="E24" s="114"/>
      <c r="F24" s="115"/>
      <c r="G24" s="116"/>
      <c r="H24" s="411"/>
      <c r="I24" s="5" t="s">
        <v>1136</v>
      </c>
      <c r="J24" s="5" t="str">
        <f t="shared" si="5"/>
        <v>RU4</v>
      </c>
      <c r="K24" s="173" t="str">
        <f t="shared" si="0"/>
        <v>IS</v>
      </c>
      <c r="L24" s="166" t="str">
        <f>IF(K24&lt;&gt;"",VLOOKUP(K24,$AG$3:$AH$293,2),"")</f>
        <v>Strike,Ejecta,Throw parts</v>
      </c>
      <c r="M24" s="85">
        <v>1</v>
      </c>
      <c r="N24" s="2">
        <v>2</v>
      </c>
      <c r="O24" s="3">
        <v>1</v>
      </c>
      <c r="P24" s="3">
        <f>O24*N24</f>
        <v>2</v>
      </c>
      <c r="Q24" s="4" t="str">
        <f>IF(P24=0,"",IF(P24&lt;6,"L",IF(P24&gt;8,"H","M")))</f>
        <v>L</v>
      </c>
      <c r="R24" s="239"/>
      <c r="S24" s="38">
        <f t="shared" si="10"/>
        <v>22</v>
      </c>
      <c r="T24" s="370" t="str">
        <f t="shared" si="1"/>
        <v>* STRIKE Bystanders and Users may be injured by Ejecta or Moving Parts.</v>
      </c>
      <c r="U24" s="95">
        <f t="shared" si="2"/>
        <v>1.06</v>
      </c>
      <c r="V24" s="38"/>
      <c r="W24" s="43" t="str">
        <f t="shared" si="7"/>
        <v>FE</v>
      </c>
      <c r="X24" s="94" t="str">
        <f t="shared" si="8"/>
        <v/>
      </c>
      <c r="Y24" s="94" t="str">
        <f t="shared" si="8"/>
        <v/>
      </c>
      <c r="Z24" s="94" t="str">
        <f t="shared" si="8"/>
        <v/>
      </c>
      <c r="AA24" s="94" t="str">
        <f t="shared" si="8"/>
        <v>FE</v>
      </c>
      <c r="AB24" s="94" t="str">
        <f t="shared" si="8"/>
        <v/>
      </c>
      <c r="AC24" s="43" t="str">
        <f t="shared" si="3"/>
        <v>IS</v>
      </c>
      <c r="AE24" s="132"/>
      <c r="AF24" s="414"/>
      <c r="AG24" s="97" t="s">
        <v>1036</v>
      </c>
      <c r="AH24" s="353" t="s">
        <v>1256</v>
      </c>
      <c r="AI24" s="97" t="s">
        <v>1036</v>
      </c>
      <c r="AJ24" s="136"/>
      <c r="AK24" s="61" t="s">
        <v>1036</v>
      </c>
      <c r="AL24" s="6">
        <f t="shared" si="4"/>
        <v>22</v>
      </c>
      <c r="AM24" s="71"/>
      <c r="AN24" s="316" t="str">
        <f>IF(AM24&lt;&gt;"",COUNTIF(AM$1:AM25,"y"),"")</f>
        <v/>
      </c>
      <c r="AO24" s="273" t="s">
        <v>111</v>
      </c>
      <c r="AP24" s="57">
        <f>COUNTIF(I$2:I$292,AK24)</f>
        <v>0</v>
      </c>
      <c r="AQ24" s="202"/>
      <c r="AR24" s="190" t="s">
        <v>500</v>
      </c>
      <c r="AS24" s="6">
        <f t="shared" si="9"/>
        <v>22</v>
      </c>
      <c r="AT24" s="62"/>
      <c r="AU24" s="63" t="str">
        <f>IF(AT24&lt;&gt;"",COUNTIF(AT$2:AT24,"y"),"")</f>
        <v/>
      </c>
      <c r="AV24" s="194" t="s">
        <v>998</v>
      </c>
      <c r="AW24" s="66" t="s">
        <v>999</v>
      </c>
      <c r="AX24" s="67" t="s">
        <v>939</v>
      </c>
      <c r="AZ24" s="97" t="s">
        <v>1003</v>
      </c>
      <c r="BA24" s="96" t="s">
        <v>1229</v>
      </c>
      <c r="BB24" s="97" t="s">
        <v>1003</v>
      </c>
      <c r="BC24" s="136" t="s">
        <v>1230</v>
      </c>
      <c r="BD24" s="61" t="s">
        <v>1003</v>
      </c>
      <c r="BF24" s="49" t="s">
        <v>574</v>
      </c>
      <c r="BG24" s="50" t="s">
        <v>575</v>
      </c>
      <c r="BH24" s="48">
        <v>4</v>
      </c>
      <c r="BI24" s="49" t="s">
        <v>576</v>
      </c>
      <c r="BJ24" s="50" t="s">
        <v>861</v>
      </c>
      <c r="BK24" s="47" t="s">
        <v>500</v>
      </c>
      <c r="BM24" s="52" t="s">
        <v>755</v>
      </c>
      <c r="BN24" s="50" t="s">
        <v>756</v>
      </c>
    </row>
    <row r="25" spans="2:66" ht="12" customHeight="1" thickBot="1">
      <c r="B25" s="103">
        <v>0</v>
      </c>
      <c r="C25" s="113" t="s">
        <v>82</v>
      </c>
      <c r="D25" s="113"/>
      <c r="E25" s="114"/>
      <c r="F25" s="115"/>
      <c r="G25" s="116"/>
      <c r="H25" s="411"/>
      <c r="I25" s="5" t="s">
        <v>1176</v>
      </c>
      <c r="J25" s="5" t="str">
        <f t="shared" si="5"/>
        <v>RW0</v>
      </c>
      <c r="K25" s="173" t="str">
        <f t="shared" si="0"/>
        <v>HA</v>
      </c>
      <c r="L25" s="166" t="str">
        <f>IF(K25&lt;&gt;"",VLOOKUP(K25,$AG$3:$AH$293,2),"")</f>
        <v>A - Large Quantities (&gt;1000kg) of Hazardous Chemicals.</v>
      </c>
      <c r="M25" s="83"/>
      <c r="N25" s="23" t="s">
        <v>463</v>
      </c>
      <c r="O25" s="23"/>
      <c r="P25" s="23"/>
      <c r="Q25" s="23"/>
      <c r="R25" s="247"/>
      <c r="S25" s="38">
        <f t="shared" si="10"/>
        <v>23</v>
      </c>
      <c r="T25" s="370" t="str">
        <f t="shared" si="1"/>
        <v>* HAZ BULK - Large Quantities (&gt;1000kg) of Hazardous Chemicals.</v>
      </c>
      <c r="U25" s="95">
        <f t="shared" si="2"/>
        <v>1.04</v>
      </c>
      <c r="V25" s="38"/>
      <c r="W25" s="43" t="str">
        <f t="shared" si="7"/>
        <v>FH</v>
      </c>
      <c r="X25" s="94" t="str">
        <f t="shared" si="8"/>
        <v/>
      </c>
      <c r="Y25" s="94" t="str">
        <f t="shared" si="8"/>
        <v/>
      </c>
      <c r="Z25" s="94" t="str">
        <f t="shared" si="8"/>
        <v/>
      </c>
      <c r="AA25" s="94" t="str">
        <f t="shared" si="8"/>
        <v>FH</v>
      </c>
      <c r="AB25" s="94" t="str">
        <f>IF(INT($U25)=AB$2,$W25,"")</f>
        <v/>
      </c>
      <c r="AC25" s="43" t="str">
        <f t="shared" si="3"/>
        <v>HA</v>
      </c>
      <c r="AE25" s="132"/>
      <c r="AF25" s="414"/>
      <c r="AG25" s="97" t="s">
        <v>1040</v>
      </c>
      <c r="AH25" s="353" t="s">
        <v>1257</v>
      </c>
      <c r="AI25" s="97" t="s">
        <v>1040</v>
      </c>
      <c r="AJ25" s="136"/>
      <c r="AK25" s="61" t="s">
        <v>1040</v>
      </c>
      <c r="AL25" s="6">
        <f t="shared" si="4"/>
        <v>23</v>
      </c>
      <c r="AM25" s="71"/>
      <c r="AN25" s="316" t="str">
        <f>IF(AM25&lt;&gt;"",COUNTIF(AM$1:AM26,"y"),"")</f>
        <v/>
      </c>
      <c r="AO25" s="272" t="s">
        <v>113</v>
      </c>
      <c r="AP25" s="57">
        <f>COUNTIF(I$2:I$292,AK25)</f>
        <v>0</v>
      </c>
      <c r="AQ25" s="202"/>
      <c r="AR25" s="190" t="s">
        <v>500</v>
      </c>
      <c r="AS25" s="6">
        <f t="shared" si="9"/>
        <v>23</v>
      </c>
      <c r="AT25" s="62"/>
      <c r="AU25" s="63" t="str">
        <f>IF(AT25&lt;&gt;"",COUNTIF(AT$2:AT25,"y"),"")</f>
        <v/>
      </c>
      <c r="AV25" s="194" t="s">
        <v>1001</v>
      </c>
      <c r="AW25" s="66" t="s">
        <v>1002</v>
      </c>
      <c r="AX25" s="67" t="s">
        <v>939</v>
      </c>
      <c r="AZ25" s="97" t="s">
        <v>1006</v>
      </c>
      <c r="BA25" s="96" t="s">
        <v>1231</v>
      </c>
      <c r="BB25" s="97" t="s">
        <v>1006</v>
      </c>
      <c r="BC25" s="136" t="s">
        <v>1232</v>
      </c>
      <c r="BD25" s="61" t="s">
        <v>1006</v>
      </c>
      <c r="BF25" s="49" t="s">
        <v>577</v>
      </c>
      <c r="BG25" s="50" t="s">
        <v>578</v>
      </c>
      <c r="BH25" s="48">
        <v>3</v>
      </c>
      <c r="BI25" s="49" t="s">
        <v>579</v>
      </c>
      <c r="BJ25" s="193" t="s">
        <v>862</v>
      </c>
      <c r="BK25" s="47" t="s">
        <v>500</v>
      </c>
      <c r="BM25" s="52" t="s">
        <v>763</v>
      </c>
      <c r="BN25" s="50" t="s">
        <v>764</v>
      </c>
    </row>
    <row r="26" spans="2:66" ht="12" customHeight="1" thickBot="1">
      <c r="B26" s="103"/>
      <c r="C26" s="117" t="s">
        <v>83</v>
      </c>
      <c r="D26" s="117"/>
      <c r="E26" s="118"/>
      <c r="F26" s="119"/>
      <c r="G26" s="120"/>
      <c r="H26" s="412"/>
      <c r="I26" s="5" t="s">
        <v>1183</v>
      </c>
      <c r="J26" s="5" t="str">
        <f t="shared" si="5"/>
        <v/>
      </c>
      <c r="K26" s="173" t="str">
        <f t="shared" si="0"/>
        <v>RI</v>
      </c>
      <c r="L26" s="166" t="str">
        <f>IF(K26&lt;&gt;"",VLOOKUP(K26,$AG$3:$AH$293,2),"")</f>
        <v>MW - MircoWave InfraRed</v>
      </c>
      <c r="M26" s="84"/>
      <c r="N26" s="18" t="s">
        <v>464</v>
      </c>
      <c r="O26" s="18"/>
      <c r="P26" s="18"/>
      <c r="Q26" s="18"/>
      <c r="R26" s="248"/>
      <c r="S26" s="38">
        <f t="shared" si="10"/>
        <v>24</v>
      </c>
      <c r="T26" s="370" t="str">
        <f t="shared" si="1"/>
        <v xml:space="preserve">* USER: Microwave may cause Burns or sometimes Cancer. </v>
      </c>
      <c r="U26" s="95">
        <f>IF(W26="",0,VALUE(MID(U$29,3*S26,1))+(50-S26)/50-0.5)</f>
        <v>1.02</v>
      </c>
      <c r="V26" s="38"/>
      <c r="W26" s="43" t="str">
        <f t="shared" si="7"/>
        <v>AO</v>
      </c>
      <c r="X26" s="94" t="str">
        <f t="shared" si="8"/>
        <v/>
      </c>
      <c r="Y26" s="94" t="str">
        <f t="shared" si="8"/>
        <v/>
      </c>
      <c r="Z26" s="94" t="str">
        <f t="shared" si="8"/>
        <v/>
      </c>
      <c r="AA26" s="94" t="str">
        <f t="shared" si="8"/>
        <v>AO</v>
      </c>
      <c r="AB26" s="94" t="str">
        <f t="shared" si="8"/>
        <v/>
      </c>
      <c r="AC26" s="43" t="str">
        <f t="shared" si="3"/>
        <v>RI</v>
      </c>
      <c r="AE26" s="132"/>
      <c r="AF26" s="414"/>
      <c r="AG26" s="97" t="s">
        <v>1043</v>
      </c>
      <c r="AH26" s="353" t="s">
        <v>1258</v>
      </c>
      <c r="AI26" s="97" t="s">
        <v>1043</v>
      </c>
      <c r="AJ26" s="136"/>
      <c r="AK26" s="61" t="s">
        <v>1043</v>
      </c>
      <c r="AL26" s="6">
        <f t="shared" si="4"/>
        <v>24</v>
      </c>
      <c r="AM26" s="71"/>
      <c r="AN26" s="316" t="str">
        <f>IF(AM26&lt;&gt;"",COUNTIF(AM$1:AM27,"y"),"")</f>
        <v/>
      </c>
      <c r="AO26" s="272" t="s">
        <v>1312</v>
      </c>
      <c r="AP26" s="57">
        <f>COUNTIF(I$2:I$292,AK26)</f>
        <v>0</v>
      </c>
      <c r="AQ26" s="202"/>
      <c r="AR26" s="190" t="s">
        <v>500</v>
      </c>
      <c r="AS26" s="6">
        <f t="shared" si="9"/>
        <v>24</v>
      </c>
      <c r="AT26" s="62"/>
      <c r="AU26" s="63" t="str">
        <f>IF(AT26&lt;&gt;"",COUNTIF(AT$2:AT26,"y"),"")</f>
        <v/>
      </c>
      <c r="AV26" s="195" t="s">
        <v>1004</v>
      </c>
      <c r="AW26" s="68" t="s">
        <v>1005</v>
      </c>
      <c r="AX26" s="69" t="s">
        <v>939</v>
      </c>
      <c r="AZ26" s="97" t="s">
        <v>1009</v>
      </c>
      <c r="BA26" s="96" t="s">
        <v>1233</v>
      </c>
      <c r="BB26" s="97" t="s">
        <v>1009</v>
      </c>
      <c r="BC26" s="136" t="s">
        <v>1234</v>
      </c>
      <c r="BD26" s="53" t="s">
        <v>1009</v>
      </c>
      <c r="BF26" s="49" t="s">
        <v>580</v>
      </c>
      <c r="BG26" s="50" t="s">
        <v>581</v>
      </c>
      <c r="BH26" s="48">
        <v>2</v>
      </c>
      <c r="BI26" s="49" t="s">
        <v>582</v>
      </c>
      <c r="BJ26" s="50" t="s">
        <v>863</v>
      </c>
      <c r="BK26" s="47" t="s">
        <v>500</v>
      </c>
      <c r="BM26" s="52" t="s">
        <v>761</v>
      </c>
      <c r="BN26" s="50" t="s">
        <v>762</v>
      </c>
    </row>
    <row r="27" spans="2:66" ht="12" customHeight="1" thickBot="1">
      <c r="B27" s="103">
        <v>1</v>
      </c>
      <c r="C27" s="108" t="s">
        <v>84</v>
      </c>
      <c r="D27" s="108"/>
      <c r="E27" s="109"/>
      <c r="F27" s="110"/>
      <c r="G27" s="111"/>
      <c r="H27" s="410" t="s">
        <v>445</v>
      </c>
      <c r="I27" s="5" t="s">
        <v>1052</v>
      </c>
      <c r="J27" s="5" t="str">
        <f t="shared" si="5"/>
        <v>EE1</v>
      </c>
      <c r="K27" s="173" t="str">
        <f t="shared" si="0"/>
        <v>RW</v>
      </c>
      <c r="L27" s="166" t="str">
        <f>IF(K27&lt;&gt;"",VLOOKUP(K27,$AG$3:$AH$293,2),"")</f>
        <v>RF - RadioFreq, Wireless</v>
      </c>
      <c r="M27" s="84" t="s">
        <v>500</v>
      </c>
      <c r="N27" s="19" t="s">
        <v>465</v>
      </c>
      <c r="O27" s="19"/>
      <c r="P27" s="19"/>
      <c r="Q27" s="19"/>
      <c r="R27" s="247"/>
      <c r="S27" s="38">
        <f t="shared" si="10"/>
        <v>25</v>
      </c>
      <c r="T27" s="371" t="str">
        <f t="shared" si="1"/>
        <v>* RADIO FREQUENCY is Hazardous, may affect Electronics, cause Burns or Cancers to User and Bystanders.</v>
      </c>
      <c r="U27" s="95">
        <f>IF(W27="",0,VALUE(MID(U$29,3*S27,1))+(50-S27)/50-0.5)</f>
        <v>1</v>
      </c>
      <c r="V27" s="38"/>
      <c r="W27" s="43" t="str">
        <f t="shared" si="7"/>
        <v>IS</v>
      </c>
      <c r="X27" s="94" t="str">
        <f t="shared" si="8"/>
        <v/>
      </c>
      <c r="Y27" s="94" t="str">
        <f t="shared" si="8"/>
        <v/>
      </c>
      <c r="Z27" s="94" t="str">
        <f t="shared" si="8"/>
        <v/>
      </c>
      <c r="AA27" s="94" t="str">
        <f t="shared" si="8"/>
        <v>IS</v>
      </c>
      <c r="AB27" s="94" t="str">
        <f t="shared" si="8"/>
        <v/>
      </c>
      <c r="AC27" s="43" t="str">
        <f t="shared" si="3"/>
        <v>RW</v>
      </c>
      <c r="AE27" s="132"/>
      <c r="AF27" s="414"/>
      <c r="AG27" s="97" t="s">
        <v>1046</v>
      </c>
      <c r="AH27" s="353" t="s">
        <v>1259</v>
      </c>
      <c r="AI27" s="97" t="s">
        <v>1046</v>
      </c>
      <c r="AJ27" s="136"/>
      <c r="AK27" s="61" t="s">
        <v>1046</v>
      </c>
      <c r="AL27" s="6">
        <f t="shared" si="4"/>
        <v>25</v>
      </c>
      <c r="AM27" s="71"/>
      <c r="AN27" s="316" t="str">
        <f>IF(AM27&lt;&gt;"",COUNTIF(AM$1:AM28,"y"),"")</f>
        <v/>
      </c>
      <c r="AO27" s="272" t="s">
        <v>1310</v>
      </c>
      <c r="AP27" s="57">
        <f>COUNTIF(I$2:I$292,AK27)</f>
        <v>0</v>
      </c>
      <c r="AQ27" s="202"/>
      <c r="AR27" s="190" t="s">
        <v>500</v>
      </c>
      <c r="AS27" s="6">
        <f t="shared" si="9"/>
        <v>25</v>
      </c>
      <c r="AT27" s="70" t="s">
        <v>915</v>
      </c>
      <c r="AU27" s="63">
        <f>IF(AT27&lt;&gt;"",COUNTIF(AT$2:AT27,"y"),"")</f>
        <v>4</v>
      </c>
      <c r="AV27" s="179" t="s">
        <v>1007</v>
      </c>
      <c r="AW27" s="66" t="s">
        <v>1008</v>
      </c>
      <c r="AX27" s="67" t="s">
        <v>499</v>
      </c>
      <c r="AZ27" s="97" t="s">
        <v>1012</v>
      </c>
      <c r="BA27" s="96" t="s">
        <v>1235</v>
      </c>
      <c r="BB27" s="97" t="s">
        <v>1012</v>
      </c>
      <c r="BC27" s="136" t="s">
        <v>1236</v>
      </c>
      <c r="BD27" s="61" t="s">
        <v>1012</v>
      </c>
      <c r="BF27" s="49" t="s">
        <v>583</v>
      </c>
      <c r="BG27" s="50" t="s">
        <v>584</v>
      </c>
      <c r="BH27" s="48">
        <v>3</v>
      </c>
      <c r="BI27" s="49" t="s">
        <v>585</v>
      </c>
      <c r="BJ27" s="50" t="s">
        <v>864</v>
      </c>
      <c r="BK27" s="47" t="s">
        <v>500</v>
      </c>
      <c r="BM27" s="52" t="s">
        <v>695</v>
      </c>
      <c r="BN27" s="50" t="s">
        <v>697</v>
      </c>
    </row>
    <row r="28" spans="2:66" ht="12" customHeight="1" thickBot="1">
      <c r="B28" s="103">
        <v>1</v>
      </c>
      <c r="C28" s="113" t="s">
        <v>85</v>
      </c>
      <c r="D28" s="113"/>
      <c r="E28" s="114"/>
      <c r="F28" s="115"/>
      <c r="G28" s="116"/>
      <c r="H28" s="411"/>
      <c r="I28" s="5" t="s">
        <v>1145</v>
      </c>
      <c r="J28" s="5" t="str">
        <f t="shared" si="5"/>
        <v>MM1</v>
      </c>
      <c r="K28" s="173"/>
      <c r="L28" s="166" t="str">
        <f>IF(K28&lt;&gt;"",VLOOKUP(K28,$AG$3:$AH$293,2),"")</f>
        <v/>
      </c>
      <c r="M28" s="86" t="s">
        <v>500</v>
      </c>
      <c r="N28" s="20" t="s">
        <v>466</v>
      </c>
      <c r="O28" s="20"/>
      <c r="P28" s="20"/>
      <c r="Q28" s="20"/>
      <c r="R28" s="247"/>
      <c r="S28" s="234"/>
      <c r="T28" s="235"/>
      <c r="U28" s="376" t="str">
        <f>CONCATENATE(X28,Y28,Z28,AA28,AB28)</f>
        <v>RURLRMH0H7RRAEANASH2H3H8EEMMBPMSFVE3FEFHAOISHARIRW</v>
      </c>
      <c r="V28" s="376"/>
      <c r="W28" s="377"/>
      <c r="X28" s="231" t="str">
        <f>CONCATENATE(X3,X4,X5,X6,X7,X8,X9,X10,X11,X12,X13,X14,X15,X16,X17,X18,X19,X20,X21,X22,X23,X24,X25,X26,X27)</f>
        <v>RU</v>
      </c>
      <c r="Y28" s="231" t="str">
        <f t="shared" ref="Y28:AB28" si="11">CONCATENATE(Y3,Y4,Y5,Y6,Y7,Y8,Y9,Y10,Y11,Y12,Y13,Y14,Y15,Y16,Y17,Y18,Y19,Y20,Y21,Y22,Y23,Y24,Y25,Y26,Y27)</f>
        <v>RLRM</v>
      </c>
      <c r="Z28" s="231" t="str">
        <f t="shared" si="11"/>
        <v>H0H7RRAEANAS</v>
      </c>
      <c r="AA28" s="231" t="str">
        <f t="shared" si="11"/>
        <v>H2H3H8EEMMBPMSFVE3FEFHAOIS</v>
      </c>
      <c r="AB28" s="231" t="str">
        <f t="shared" si="11"/>
        <v>HARIRW</v>
      </c>
      <c r="AE28" s="132"/>
      <c r="AF28" s="415"/>
      <c r="AG28" s="97" t="s">
        <v>1046</v>
      </c>
      <c r="AH28" s="353" t="s">
        <v>109</v>
      </c>
      <c r="AI28" s="97" t="s">
        <v>1046</v>
      </c>
      <c r="AJ28" s="136"/>
      <c r="AK28" s="44" t="s">
        <v>110</v>
      </c>
      <c r="AL28" s="6">
        <f t="shared" si="4"/>
        <v>26</v>
      </c>
      <c r="AM28" s="71"/>
      <c r="AN28" s="316" t="str">
        <f>IF(AM28&lt;&gt;"",COUNTIF(AM$1:AM29,"y"),"")</f>
        <v/>
      </c>
      <c r="AO28" s="273" t="s">
        <v>1311</v>
      </c>
      <c r="AP28" s="57">
        <f>COUNTIF(I$2:I$292,AK28)</f>
        <v>0</v>
      </c>
      <c r="AQ28" s="202"/>
      <c r="AR28" s="190" t="s">
        <v>500</v>
      </c>
      <c r="AS28" s="6">
        <f t="shared" si="9"/>
        <v>26</v>
      </c>
      <c r="AT28" s="62"/>
      <c r="AU28" s="63" t="str">
        <f>IF(AT28&lt;&gt;"",COUNTIF(AT$2:AT28,"y"),"")</f>
        <v/>
      </c>
      <c r="AV28" s="180" t="s">
        <v>1010</v>
      </c>
      <c r="AW28" s="66" t="s">
        <v>1011</v>
      </c>
      <c r="AX28" s="67" t="s">
        <v>499</v>
      </c>
      <c r="AZ28" s="97" t="s">
        <v>1015</v>
      </c>
      <c r="BA28" s="96" t="s">
        <v>1237</v>
      </c>
      <c r="BB28" s="97" t="s">
        <v>1015</v>
      </c>
      <c r="BC28" s="136" t="s">
        <v>1238</v>
      </c>
      <c r="BD28" s="61" t="s">
        <v>1015</v>
      </c>
      <c r="BF28" s="49" t="s">
        <v>586</v>
      </c>
      <c r="BG28" s="50" t="s">
        <v>587</v>
      </c>
      <c r="BH28" s="48">
        <v>2</v>
      </c>
      <c r="BI28" s="49" t="s">
        <v>588</v>
      </c>
      <c r="BJ28" s="50" t="s">
        <v>824</v>
      </c>
      <c r="BK28" s="47" t="s">
        <v>500</v>
      </c>
      <c r="BM28" s="52" t="s">
        <v>689</v>
      </c>
      <c r="BN28" s="50" t="s">
        <v>691</v>
      </c>
    </row>
    <row r="29" spans="2:66" ht="12" customHeight="1" thickBot="1">
      <c r="B29" s="103">
        <v>1</v>
      </c>
      <c r="C29" s="113" t="s">
        <v>86</v>
      </c>
      <c r="D29" s="113"/>
      <c r="E29" s="114"/>
      <c r="F29" s="115"/>
      <c r="G29" s="116"/>
      <c r="H29" s="411"/>
      <c r="I29" s="5" t="s">
        <v>982</v>
      </c>
      <c r="J29" s="5" t="str">
        <f t="shared" si="5"/>
        <v>BP1</v>
      </c>
      <c r="K29" s="173"/>
      <c r="L29" s="166" t="str">
        <f>IF(K29&lt;&gt;"",VLOOKUP(K29,$AG$3:$AH$293,2),"")</f>
        <v/>
      </c>
      <c r="M29" s="84" t="s">
        <v>500</v>
      </c>
      <c r="N29" s="21" t="s">
        <v>467</v>
      </c>
      <c r="O29" s="21"/>
      <c r="P29" s="21"/>
      <c r="Q29" s="21"/>
      <c r="R29" s="249"/>
      <c r="S29" s="234"/>
      <c r="T29" s="235"/>
      <c r="U29" s="232" t="str">
        <f>CONCATENATE(J3,J4,J5,J6,J7,J8,J9,J10,J11,J12,J13,J14,J15,J16,J17,J18,J19,J20,J21,J22,J23,J24,J25,J26,J27,J28,J29,J30,J31,J32,J33,J34,J35,J36,J37,J38,J39,J40,J41,J42,J43,J44,J45,J46,J47,J48,J49,J50,J51,J52,J53,J54,J55,J56,J57,J58,J59,J60)</f>
        <v>H02H21H31H72H81HA0RI0RL3RM3RR2RU4RW0EE1MM1BP1MS1FV1E31AE2AN2AS2FE1FH1AO1IS1PD1PO1PS1TF1sp1</v>
      </c>
      <c r="V29" s="232"/>
      <c r="W29" s="232"/>
      <c r="AB29" s="37"/>
      <c r="AD29" s="233" t="s">
        <v>500</v>
      </c>
      <c r="AE29" s="132"/>
      <c r="AF29" s="417"/>
      <c r="AG29" s="97" t="s">
        <v>1049</v>
      </c>
      <c r="AH29" s="353" t="s">
        <v>1260</v>
      </c>
      <c r="AI29" s="97" t="s">
        <v>1049</v>
      </c>
      <c r="AJ29" s="136"/>
      <c r="AK29" s="61" t="s">
        <v>1049</v>
      </c>
      <c r="AL29" s="6">
        <f t="shared" si="4"/>
        <v>27</v>
      </c>
      <c r="AM29" s="71"/>
      <c r="AN29" s="316" t="str">
        <f>IF(AM29&lt;&gt;"",COUNTIF(AM$1:AM30,"y"),"")</f>
        <v/>
      </c>
      <c r="AO29" s="272" t="s">
        <v>1314</v>
      </c>
      <c r="AP29" s="57">
        <f>COUNTIF(I$2:I$292,AK29)</f>
        <v>1</v>
      </c>
      <c r="AQ29" s="202"/>
      <c r="AR29" s="190" t="s">
        <v>1333</v>
      </c>
      <c r="AS29" s="6">
        <f t="shared" si="9"/>
        <v>27</v>
      </c>
      <c r="AT29" s="62"/>
      <c r="AU29" s="63" t="str">
        <f>IF(AT29&lt;&gt;"",COUNTIF(AT$2:AT29,"y"),"")</f>
        <v/>
      </c>
      <c r="AV29" s="180" t="s">
        <v>1013</v>
      </c>
      <c r="AW29" s="66" t="s">
        <v>1014</v>
      </c>
      <c r="AX29" s="67" t="s">
        <v>499</v>
      </c>
      <c r="AZ29" s="97" t="s">
        <v>1000</v>
      </c>
      <c r="BA29" s="96" t="s">
        <v>1239</v>
      </c>
      <c r="BB29" s="97" t="s">
        <v>1000</v>
      </c>
      <c r="BC29" s="136" t="s">
        <v>1240</v>
      </c>
      <c r="BD29" s="53" t="s">
        <v>1000</v>
      </c>
      <c r="BF29" s="49" t="s">
        <v>589</v>
      </c>
      <c r="BG29" s="50" t="s">
        <v>590</v>
      </c>
      <c r="BH29" s="48">
        <v>3</v>
      </c>
      <c r="BI29" s="49" t="s">
        <v>591</v>
      </c>
      <c r="BJ29" s="193" t="s">
        <v>865</v>
      </c>
      <c r="BK29" s="47" t="s">
        <v>500</v>
      </c>
      <c r="BM29" s="52" t="s">
        <v>692</v>
      </c>
      <c r="BN29" s="50" t="s">
        <v>694</v>
      </c>
    </row>
    <row r="30" spans="2:66" ht="12" customHeight="1" thickBot="1">
      <c r="B30" s="103">
        <v>1</v>
      </c>
      <c r="C30" s="113" t="s">
        <v>87</v>
      </c>
      <c r="D30" s="113"/>
      <c r="E30" s="114"/>
      <c r="F30" s="115"/>
      <c r="G30" s="116"/>
      <c r="H30" s="411"/>
      <c r="I30" s="5" t="s">
        <v>1147</v>
      </c>
      <c r="J30" s="5" t="str">
        <f t="shared" si="5"/>
        <v>MS1</v>
      </c>
      <c r="K30" s="173"/>
      <c r="L30" s="166"/>
      <c r="M30" s="85"/>
      <c r="N30" s="32"/>
      <c r="O30" s="30"/>
      <c r="P30" s="41"/>
      <c r="Q30" s="40"/>
      <c r="R30" s="240"/>
      <c r="S30" s="234"/>
      <c r="T30" s="235"/>
      <c r="U30" s="95"/>
      <c r="V30" s="38"/>
      <c r="W30" s="90"/>
      <c r="AB30" s="90" t="s">
        <v>500</v>
      </c>
      <c r="AC30" s="90"/>
      <c r="AE30" s="132"/>
      <c r="AF30" s="417"/>
      <c r="AG30" s="97" t="s">
        <v>1052</v>
      </c>
      <c r="AH30" s="353" t="s">
        <v>1261</v>
      </c>
      <c r="AI30" s="97" t="s">
        <v>1052</v>
      </c>
      <c r="AJ30" s="136"/>
      <c r="AK30" s="53" t="s">
        <v>1052</v>
      </c>
      <c r="AL30" s="6">
        <f t="shared" si="4"/>
        <v>28</v>
      </c>
      <c r="AM30" s="71"/>
      <c r="AN30" s="316" t="str">
        <f>IF(AM30&lt;&gt;"",COUNTIF(AM$1:AM31,"y"),"")</f>
        <v/>
      </c>
      <c r="AO30" s="274" t="s">
        <v>1053</v>
      </c>
      <c r="AP30" s="57">
        <f>COUNTIF(I$2:I$292,AK30)</f>
        <v>1</v>
      </c>
      <c r="AQ30" s="202"/>
      <c r="AR30" s="190" t="s">
        <v>1333</v>
      </c>
      <c r="AS30" s="6">
        <f t="shared" si="9"/>
        <v>28</v>
      </c>
      <c r="AT30" s="62"/>
      <c r="AU30" s="63" t="str">
        <f>IF(AT30&lt;&gt;"",COUNTIF(AT$2:AT30,"y"),"")</f>
        <v/>
      </c>
      <c r="AV30" s="197" t="s">
        <v>1016</v>
      </c>
      <c r="AW30" s="64" t="s">
        <v>1017</v>
      </c>
      <c r="AX30" s="65" t="s">
        <v>1018</v>
      </c>
      <c r="AZ30" s="97" t="s">
        <v>1021</v>
      </c>
      <c r="BA30" s="96" t="s">
        <v>1241</v>
      </c>
      <c r="BB30" s="97" t="s">
        <v>1021</v>
      </c>
      <c r="BC30" s="136" t="s">
        <v>1242</v>
      </c>
      <c r="BD30" s="61" t="s">
        <v>1021</v>
      </c>
      <c r="BF30" s="49" t="s">
        <v>592</v>
      </c>
      <c r="BG30" s="50" t="s">
        <v>593</v>
      </c>
      <c r="BH30" s="48">
        <v>4</v>
      </c>
      <c r="BI30" s="49" t="s">
        <v>594</v>
      </c>
      <c r="BJ30" s="50" t="s">
        <v>866</v>
      </c>
      <c r="BK30" s="47" t="s">
        <v>500</v>
      </c>
      <c r="BM30" s="52" t="s">
        <v>677</v>
      </c>
      <c r="BN30" s="50" t="s">
        <v>679</v>
      </c>
    </row>
    <row r="31" spans="2:66" ht="12" customHeight="1" thickBot="1">
      <c r="B31" s="103">
        <v>1</v>
      </c>
      <c r="C31" s="117" t="s">
        <v>88</v>
      </c>
      <c r="D31" s="117"/>
      <c r="E31" s="118"/>
      <c r="F31" s="119"/>
      <c r="G31" s="120"/>
      <c r="H31" s="412"/>
      <c r="I31" s="5" t="s">
        <v>1129</v>
      </c>
      <c r="J31" s="5" t="str">
        <f t="shared" si="5"/>
        <v>FV1</v>
      </c>
      <c r="K31" s="173"/>
      <c r="L31" s="166"/>
      <c r="M31" s="85">
        <v>4</v>
      </c>
      <c r="N31" s="373"/>
      <c r="O31" s="374"/>
      <c r="P31" s="374"/>
      <c r="Q31" s="375"/>
      <c r="R31" s="236"/>
      <c r="S31" s="38"/>
      <c r="T31" s="227" t="s">
        <v>260</v>
      </c>
      <c r="U31" s="93" t="s">
        <v>460</v>
      </c>
      <c r="V31" s="38"/>
      <c r="W31" s="43"/>
      <c r="X31" s="230">
        <v>4</v>
      </c>
      <c r="Y31" s="230">
        <v>3</v>
      </c>
      <c r="Z31" s="230">
        <v>2</v>
      </c>
      <c r="AA31" s="230">
        <v>1</v>
      </c>
      <c r="AB31" s="230">
        <v>0</v>
      </c>
      <c r="AC31" s="43"/>
      <c r="AD31" s="38"/>
      <c r="AE31" s="132"/>
      <c r="AF31" s="417"/>
      <c r="AG31" s="97" t="s">
        <v>1057</v>
      </c>
      <c r="AH31" s="353" t="s">
        <v>1262</v>
      </c>
      <c r="AI31" s="97" t="s">
        <v>1057</v>
      </c>
      <c r="AJ31" s="136"/>
      <c r="AK31" s="44" t="s">
        <v>1057</v>
      </c>
      <c r="AL31" s="6">
        <f t="shared" si="4"/>
        <v>29</v>
      </c>
      <c r="AM31" s="71"/>
      <c r="AN31" s="316" t="str">
        <f>IF(AM31&lt;&gt;"",COUNTIF(AM$1:AM32,"y"),"")</f>
        <v/>
      </c>
      <c r="AO31" s="274" t="s">
        <v>1334</v>
      </c>
      <c r="AP31" s="57">
        <f>COUNTIF(I$2:I$292,AK31)</f>
        <v>0</v>
      </c>
      <c r="AQ31" s="202"/>
      <c r="AR31" s="190" t="s">
        <v>500</v>
      </c>
      <c r="AS31" s="6">
        <f t="shared" si="9"/>
        <v>29</v>
      </c>
      <c r="AT31" s="62"/>
      <c r="AU31" s="63" t="str">
        <f>IF(AT31&lt;&gt;"",COUNTIF(AT$2:AT31,"y"),"")</f>
        <v/>
      </c>
      <c r="AV31" s="195" t="s">
        <v>1019</v>
      </c>
      <c r="AW31" s="68" t="s">
        <v>1020</v>
      </c>
      <c r="AX31" s="69" t="s">
        <v>1018</v>
      </c>
      <c r="AZ31" s="97" t="s">
        <v>1024</v>
      </c>
      <c r="BA31" s="96" t="s">
        <v>1243</v>
      </c>
      <c r="BB31" s="97" t="s">
        <v>1024</v>
      </c>
      <c r="BC31" s="136" t="s">
        <v>1244</v>
      </c>
      <c r="BD31" s="61" t="s">
        <v>1024</v>
      </c>
      <c r="BF31" s="49" t="s">
        <v>595</v>
      </c>
      <c r="BG31" s="50" t="s">
        <v>596</v>
      </c>
      <c r="BH31" s="48">
        <v>4</v>
      </c>
      <c r="BI31" s="49" t="s">
        <v>597</v>
      </c>
      <c r="BJ31" s="50" t="s">
        <v>867</v>
      </c>
      <c r="BK31" s="47" t="s">
        <v>500</v>
      </c>
      <c r="BM31" s="52" t="s">
        <v>686</v>
      </c>
      <c r="BN31" s="50" t="s">
        <v>688</v>
      </c>
    </row>
    <row r="32" spans="2:66" ht="12" customHeight="1" thickBot="1">
      <c r="B32" s="103">
        <v>1</v>
      </c>
      <c r="C32" s="113" t="s">
        <v>446</v>
      </c>
      <c r="D32" s="113"/>
      <c r="E32" s="114"/>
      <c r="F32" s="115"/>
      <c r="G32" s="116"/>
      <c r="H32" s="1"/>
      <c r="I32" s="5" t="s">
        <v>1049</v>
      </c>
      <c r="J32" s="5" t="str">
        <f t="shared" si="5"/>
        <v>E31</v>
      </c>
      <c r="K32" s="173" t="str">
        <f>MID(U$28,2*S32-1,2)</f>
        <v>RU</v>
      </c>
      <c r="L32" s="166"/>
      <c r="M32" s="85">
        <v>3</v>
      </c>
      <c r="N32" s="404" t="s">
        <v>457</v>
      </c>
      <c r="O32" s="405"/>
      <c r="P32" s="405"/>
      <c r="Q32" s="406"/>
      <c r="R32" s="237"/>
      <c r="S32" s="38">
        <v>1</v>
      </c>
      <c r="T32" s="171" t="str">
        <f>IF(K32&lt;&gt;"",VLOOKUP(K32,$AK$3:$AR$202,8),"")</f>
        <v xml:space="preserve"> </v>
      </c>
      <c r="U32" s="95">
        <f t="shared" ref="U32:U56" si="12">IF(W32="",0,VALUE(MID(U$29,3*S32,1))+(50-S32)/50-0.5)</f>
        <v>2.48</v>
      </c>
      <c r="V32" s="38"/>
      <c r="W32" s="43" t="str">
        <f>MID(U$58,3*S32-2,2)</f>
        <v>H0</v>
      </c>
      <c r="X32" s="94" t="str">
        <f>IF(INT($U32)=X$2,$W32,"")</f>
        <v/>
      </c>
      <c r="Y32" s="94" t="str">
        <f t="shared" ref="Y32:AB47" si="13">IF(INT($U32)=Y$2,$W32,"")</f>
        <v/>
      </c>
      <c r="Z32" s="94" t="str">
        <f t="shared" si="13"/>
        <v>H0</v>
      </c>
      <c r="AA32" s="94" t="str">
        <f t="shared" si="13"/>
        <v/>
      </c>
      <c r="AB32" s="94" t="str">
        <f t="shared" si="13"/>
        <v/>
      </c>
      <c r="AC32" s="43" t="str">
        <f t="shared" ref="AC32:AC56" si="14">MID(U$28,2*S32-1,2)</f>
        <v>RU</v>
      </c>
      <c r="AE32" s="132"/>
      <c r="AF32" s="417"/>
      <c r="AG32" s="97" t="s">
        <v>1061</v>
      </c>
      <c r="AH32" s="353" t="s">
        <v>1263</v>
      </c>
      <c r="AI32" s="97" t="s">
        <v>1061</v>
      </c>
      <c r="AJ32" s="136"/>
      <c r="AK32" s="44" t="s">
        <v>1061</v>
      </c>
      <c r="AL32" s="6">
        <f t="shared" si="4"/>
        <v>30</v>
      </c>
      <c r="AM32" s="71"/>
      <c r="AN32" s="316" t="str">
        <f>IF(AM32&lt;&gt;"",COUNTIF(AM$1:AM33,"y"),"")</f>
        <v/>
      </c>
      <c r="AO32" s="274" t="s">
        <v>1335</v>
      </c>
      <c r="AP32" s="57">
        <f>COUNTIF(I$2:I$292,AK32)</f>
        <v>0</v>
      </c>
      <c r="AQ32" s="202"/>
      <c r="AR32" s="190" t="s">
        <v>500</v>
      </c>
      <c r="AS32" s="6">
        <f t="shared" si="9"/>
        <v>30</v>
      </c>
      <c r="AT32" s="62"/>
      <c r="AU32" s="63" t="str">
        <f>IF(AT32&lt;&gt;"",COUNTIF(AT$2:AT32,"y"),"")</f>
        <v/>
      </c>
      <c r="AV32" s="180" t="s">
        <v>1022</v>
      </c>
      <c r="AW32" s="66" t="s">
        <v>1023</v>
      </c>
      <c r="AX32" s="67" t="s">
        <v>906</v>
      </c>
      <c r="AZ32" s="97" t="s">
        <v>1027</v>
      </c>
      <c r="BA32" s="96" t="s">
        <v>1245</v>
      </c>
      <c r="BB32" s="97" t="s">
        <v>1027</v>
      </c>
      <c r="BC32" s="136" t="s">
        <v>1246</v>
      </c>
      <c r="BD32" s="61" t="s">
        <v>1027</v>
      </c>
      <c r="BF32" s="49" t="s">
        <v>598</v>
      </c>
      <c r="BG32" s="50" t="s">
        <v>599</v>
      </c>
      <c r="BH32" s="48">
        <v>3</v>
      </c>
      <c r="BI32" s="49" t="s">
        <v>600</v>
      </c>
      <c r="BJ32" s="50" t="s">
        <v>868</v>
      </c>
      <c r="BK32" s="47" t="s">
        <v>500</v>
      </c>
      <c r="BM32" s="52" t="s">
        <v>680</v>
      </c>
      <c r="BN32" s="50" t="s">
        <v>682</v>
      </c>
    </row>
    <row r="33" spans="2:66" ht="12" customHeight="1" thickBot="1">
      <c r="B33" s="103">
        <v>2</v>
      </c>
      <c r="C33" s="108" t="s">
        <v>89</v>
      </c>
      <c r="D33" s="108"/>
      <c r="E33" s="109"/>
      <c r="F33" s="110"/>
      <c r="G33" s="111"/>
      <c r="H33" s="410" t="s">
        <v>447</v>
      </c>
      <c r="I33" s="5" t="s">
        <v>925</v>
      </c>
      <c r="J33" s="5" t="str">
        <f t="shared" si="5"/>
        <v>AE2</v>
      </c>
      <c r="K33" s="173" t="str">
        <f t="shared" ref="K33:K60" si="15">MID(U$28,2*S33-1,2)</f>
        <v>RL</v>
      </c>
      <c r="L33" s="166"/>
      <c r="M33" s="85">
        <v>2</v>
      </c>
      <c r="N33" s="33" t="s">
        <v>504</v>
      </c>
      <c r="O33" s="34" t="s">
        <v>505</v>
      </c>
      <c r="P33" s="35" t="s">
        <v>460</v>
      </c>
      <c r="Q33" s="36" t="s">
        <v>503</v>
      </c>
      <c r="R33" s="245"/>
      <c r="S33" s="38">
        <f t="shared" si="10"/>
        <v>2</v>
      </c>
      <c r="T33" s="171" t="str">
        <f t="shared" ref="T33:T56" si="16">IF(K33&lt;&gt;"",VLOOKUP(K33,$AK$3:$AR$202,8),"")</f>
        <v xml:space="preserve"> </v>
      </c>
      <c r="U33" s="95">
        <f t="shared" si="12"/>
        <v>1.46</v>
      </c>
      <c r="V33" s="38"/>
      <c r="W33" s="43" t="str">
        <f t="shared" ref="W33:W56" si="17">MID(U$58,3*S33-2,2)</f>
        <v>H2</v>
      </c>
      <c r="X33" s="94" t="str">
        <f t="shared" ref="X33:AB56" si="18">IF(INT($U33)=X$2,$W33,"")</f>
        <v/>
      </c>
      <c r="Y33" s="94" t="str">
        <f t="shared" si="13"/>
        <v/>
      </c>
      <c r="Z33" s="94" t="str">
        <f t="shared" si="13"/>
        <v/>
      </c>
      <c r="AA33" s="94" t="str">
        <f t="shared" si="13"/>
        <v>H2</v>
      </c>
      <c r="AB33" s="94" t="str">
        <f t="shared" si="13"/>
        <v/>
      </c>
      <c r="AC33" s="43" t="str">
        <f t="shared" si="14"/>
        <v>RL</v>
      </c>
      <c r="AE33" s="132"/>
      <c r="AF33" s="417"/>
      <c r="AG33" s="97" t="s">
        <v>1066</v>
      </c>
      <c r="AH33" s="353" t="s">
        <v>1264</v>
      </c>
      <c r="AI33" s="97" t="s">
        <v>1066</v>
      </c>
      <c r="AJ33" s="136"/>
      <c r="AK33" s="61" t="s">
        <v>1066</v>
      </c>
      <c r="AL33" s="6">
        <f t="shared" si="4"/>
        <v>31</v>
      </c>
      <c r="AM33" s="71"/>
      <c r="AN33" s="316" t="str">
        <f>IF(AM33&lt;&gt;"",COUNTIF(AM$1:AM35,"y"),"")</f>
        <v/>
      </c>
      <c r="AO33" s="272" t="s">
        <v>1313</v>
      </c>
      <c r="AP33" s="57">
        <f>COUNTIF(I$2:I$292,AK33)</f>
        <v>0</v>
      </c>
      <c r="AQ33" s="202"/>
      <c r="AR33" s="191" t="s">
        <v>500</v>
      </c>
      <c r="AS33" s="6">
        <f t="shared" si="9"/>
        <v>31</v>
      </c>
      <c r="AT33" s="62"/>
      <c r="AU33" s="63" t="str">
        <f>IF(AT33&lt;&gt;"",COUNTIF(AT$2:AT33,"y"),"")</f>
        <v/>
      </c>
      <c r="AV33" s="179" t="s">
        <v>1025</v>
      </c>
      <c r="AW33" s="66" t="s">
        <v>1026</v>
      </c>
      <c r="AX33" s="67" t="s">
        <v>906</v>
      </c>
      <c r="AZ33" s="97" t="s">
        <v>1248</v>
      </c>
      <c r="BA33" s="96" t="s">
        <v>1247</v>
      </c>
      <c r="BB33" s="97" t="s">
        <v>1248</v>
      </c>
      <c r="BC33" s="136"/>
      <c r="BD33" s="132" t="s">
        <v>1248</v>
      </c>
      <c r="BF33" s="49" t="s">
        <v>601</v>
      </c>
      <c r="BG33" s="50" t="s">
        <v>602</v>
      </c>
      <c r="BH33" s="48">
        <v>2</v>
      </c>
      <c r="BI33" s="49" t="s">
        <v>603</v>
      </c>
      <c r="BJ33" s="193" t="s">
        <v>869</v>
      </c>
      <c r="BK33" s="47" t="s">
        <v>500</v>
      </c>
      <c r="BM33" s="52" t="s">
        <v>683</v>
      </c>
      <c r="BN33" s="50" t="s">
        <v>685</v>
      </c>
    </row>
    <row r="34" spans="2:66" ht="12" customHeight="1" thickBot="1">
      <c r="B34" s="103">
        <v>2</v>
      </c>
      <c r="C34" s="113" t="s">
        <v>90</v>
      </c>
      <c r="D34" s="113"/>
      <c r="E34" s="114"/>
      <c r="F34" s="115"/>
      <c r="G34" s="116"/>
      <c r="H34" s="411"/>
      <c r="I34" s="5" t="s">
        <v>940</v>
      </c>
      <c r="J34" s="5" t="str">
        <f t="shared" si="5"/>
        <v>AN2</v>
      </c>
      <c r="K34" s="173" t="str">
        <f t="shared" si="15"/>
        <v>RM</v>
      </c>
      <c r="L34" s="166"/>
      <c r="M34" s="85">
        <v>1</v>
      </c>
      <c r="N34" s="2">
        <v>1</v>
      </c>
      <c r="O34" s="3">
        <v>1</v>
      </c>
      <c r="P34" s="3">
        <f>O34*N34</f>
        <v>1</v>
      </c>
      <c r="Q34" s="4" t="str">
        <f>IF(P34=0,"",IF(P34&lt;6,"L",IF(P34&gt;8,"H","M")))</f>
        <v>L</v>
      </c>
      <c r="R34" s="239"/>
      <c r="S34" s="38">
        <f t="shared" si="10"/>
        <v>3</v>
      </c>
      <c r="T34" s="171" t="str">
        <f t="shared" si="16"/>
        <v xml:space="preserve"> </v>
      </c>
      <c r="U34" s="95">
        <f t="shared" si="12"/>
        <v>1.44</v>
      </c>
      <c r="V34" s="38"/>
      <c r="W34" s="43" t="str">
        <f t="shared" si="17"/>
        <v>H3</v>
      </c>
      <c r="X34" s="94" t="str">
        <f t="shared" si="18"/>
        <v/>
      </c>
      <c r="Y34" s="94" t="str">
        <f t="shared" si="13"/>
        <v/>
      </c>
      <c r="Z34" s="94" t="str">
        <f t="shared" si="13"/>
        <v/>
      </c>
      <c r="AA34" s="94" t="str">
        <f t="shared" si="13"/>
        <v>H3</v>
      </c>
      <c r="AB34" s="94" t="str">
        <f t="shared" si="13"/>
        <v/>
      </c>
      <c r="AC34" s="43" t="str">
        <f t="shared" si="14"/>
        <v>RM</v>
      </c>
      <c r="AE34" s="38"/>
      <c r="AF34" s="417"/>
      <c r="AG34" s="97" t="s">
        <v>314</v>
      </c>
      <c r="AH34" s="353" t="s">
        <v>315</v>
      </c>
      <c r="AI34" s="97" t="s">
        <v>314</v>
      </c>
      <c r="AJ34" s="136"/>
      <c r="AK34" s="61" t="s">
        <v>314</v>
      </c>
      <c r="AL34" s="6">
        <f>AL33+1</f>
        <v>32</v>
      </c>
      <c r="AM34" s="71"/>
      <c r="AN34" s="316"/>
      <c r="AO34" s="272" t="s">
        <v>1336</v>
      </c>
      <c r="AP34" s="57">
        <f>COUNTIF(I$2:I$292,AK34)</f>
        <v>0</v>
      </c>
      <c r="AQ34" s="202"/>
      <c r="AR34" s="207"/>
      <c r="AS34" s="6">
        <f t="shared" si="9"/>
        <v>32</v>
      </c>
      <c r="AT34" s="62"/>
      <c r="AU34" s="63" t="str">
        <f>IF(AT34&lt;&gt;"",COUNTIF(AT$2:AT34,"y"),"")</f>
        <v/>
      </c>
      <c r="AV34" s="200" t="s">
        <v>1028</v>
      </c>
      <c r="AW34" s="72" t="s">
        <v>1029</v>
      </c>
      <c r="AX34" s="65" t="s">
        <v>926</v>
      </c>
      <c r="AZ34" s="97" t="s">
        <v>1250</v>
      </c>
      <c r="BA34" s="96" t="s">
        <v>1249</v>
      </c>
      <c r="BB34" s="97" t="s">
        <v>1250</v>
      </c>
      <c r="BC34" s="136"/>
      <c r="BD34" s="132" t="s">
        <v>1250</v>
      </c>
      <c r="BF34" s="49" t="s">
        <v>604</v>
      </c>
      <c r="BG34" s="50" t="s">
        <v>605</v>
      </c>
      <c r="BH34" s="48">
        <v>3</v>
      </c>
      <c r="BI34" s="49" t="s">
        <v>606</v>
      </c>
      <c r="BJ34" s="50" t="s">
        <v>870</v>
      </c>
      <c r="BK34" s="47" t="s">
        <v>500</v>
      </c>
      <c r="BM34" s="52" t="s">
        <v>829</v>
      </c>
      <c r="BN34" s="50" t="s">
        <v>705</v>
      </c>
    </row>
    <row r="35" spans="2:66" ht="12" customHeight="1" thickBot="1">
      <c r="B35" s="104">
        <v>2</v>
      </c>
      <c r="C35" s="113" t="s">
        <v>91</v>
      </c>
      <c r="D35" s="113"/>
      <c r="E35" s="114"/>
      <c r="F35" s="115"/>
      <c r="G35" s="116"/>
      <c r="H35" s="411"/>
      <c r="I35" s="5" t="s">
        <v>949</v>
      </c>
      <c r="J35" s="5" t="str">
        <f t="shared" si="5"/>
        <v>AS2</v>
      </c>
      <c r="K35" s="173" t="str">
        <f t="shared" si="15"/>
        <v>H0</v>
      </c>
      <c r="L35" s="166"/>
      <c r="M35" s="83"/>
      <c r="N35" s="24" t="s">
        <v>468</v>
      </c>
      <c r="O35" s="24"/>
      <c r="P35" s="24"/>
      <c r="Q35" s="24"/>
      <c r="R35" s="250"/>
      <c r="S35" s="38">
        <f t="shared" si="10"/>
        <v>4</v>
      </c>
      <c r="T35" s="171" t="str">
        <f t="shared" si="16"/>
        <v>LABELand Store Chemicals correctly. Including HazChem &amp; CAS Nos and Keep Away From Children</v>
      </c>
      <c r="U35" s="95">
        <f t="shared" si="12"/>
        <v>2.42</v>
      </c>
      <c r="V35" s="38"/>
      <c r="W35" s="43" t="str">
        <f t="shared" si="17"/>
        <v>H7</v>
      </c>
      <c r="X35" s="94" t="str">
        <f t="shared" si="18"/>
        <v/>
      </c>
      <c r="Y35" s="94" t="str">
        <f t="shared" si="13"/>
        <v/>
      </c>
      <c r="Z35" s="94" t="str">
        <f t="shared" si="13"/>
        <v>H7</v>
      </c>
      <c r="AA35" s="94" t="str">
        <f t="shared" si="13"/>
        <v/>
      </c>
      <c r="AB35" s="94" t="str">
        <f t="shared" si="13"/>
        <v/>
      </c>
      <c r="AC35" s="43" t="str">
        <f t="shared" si="14"/>
        <v>H0</v>
      </c>
      <c r="AF35" s="417"/>
      <c r="AG35" s="97" t="s">
        <v>1069</v>
      </c>
      <c r="AH35" s="353" t="s">
        <v>1265</v>
      </c>
      <c r="AI35" s="97" t="s">
        <v>1069</v>
      </c>
      <c r="AJ35" s="136"/>
      <c r="AK35" s="61" t="s">
        <v>1069</v>
      </c>
      <c r="AL35" s="6">
        <f>AL34+1</f>
        <v>33</v>
      </c>
      <c r="AM35" s="71"/>
      <c r="AN35" s="316" t="str">
        <f>IF(AM35&lt;&gt;"",COUNTIF(AM$1:AM36,"y"),"")</f>
        <v/>
      </c>
      <c r="AO35" s="272" t="s">
        <v>1337</v>
      </c>
      <c r="AP35" s="57">
        <f>COUNTIF(I$2:I$292,AK35)</f>
        <v>0</v>
      </c>
      <c r="AQ35" s="202"/>
      <c r="AR35" s="207"/>
      <c r="AS35" s="6">
        <f t="shared" si="9"/>
        <v>33</v>
      </c>
      <c r="AT35" s="62"/>
      <c r="AU35" s="63" t="str">
        <f>IF(AT35&lt;&gt;"",COUNTIF(AT$2:AT35,"y"),"")</f>
        <v/>
      </c>
      <c r="AV35" s="201" t="s">
        <v>1032</v>
      </c>
      <c r="AW35" s="73" t="s">
        <v>1033</v>
      </c>
      <c r="AX35" s="67" t="s">
        <v>926</v>
      </c>
      <c r="AZ35" s="97" t="s">
        <v>1251</v>
      </c>
      <c r="BA35" s="96" t="s">
        <v>122</v>
      </c>
      <c r="BB35" s="97" t="s">
        <v>1251</v>
      </c>
      <c r="BC35" s="136"/>
      <c r="BD35" s="132" t="s">
        <v>1251</v>
      </c>
      <c r="BF35" s="49" t="s">
        <v>607</v>
      </c>
      <c r="BG35" s="50" t="s">
        <v>608</v>
      </c>
      <c r="BH35" s="48">
        <v>2</v>
      </c>
      <c r="BI35" s="49" t="s">
        <v>609</v>
      </c>
      <c r="BJ35" s="50" t="s">
        <v>871</v>
      </c>
      <c r="BK35" s="47" t="s">
        <v>500</v>
      </c>
      <c r="BM35" s="52" t="s">
        <v>830</v>
      </c>
      <c r="BN35" s="50" t="s">
        <v>693</v>
      </c>
    </row>
    <row r="36" spans="2:66" ht="12" customHeight="1" thickBot="1">
      <c r="B36" s="104"/>
      <c r="C36" s="121" t="s">
        <v>92</v>
      </c>
      <c r="D36" s="121"/>
      <c r="E36" s="122"/>
      <c r="F36" s="123"/>
      <c r="G36" s="124"/>
      <c r="H36" s="411"/>
      <c r="I36" s="5" t="s">
        <v>957</v>
      </c>
      <c r="J36" s="5" t="str">
        <f t="shared" si="5"/>
        <v/>
      </c>
      <c r="K36" s="173" t="str">
        <f t="shared" si="15"/>
        <v>H7</v>
      </c>
      <c r="L36" s="166"/>
      <c r="M36" s="84"/>
      <c r="N36" s="17" t="s">
        <v>469</v>
      </c>
      <c r="O36" s="17"/>
      <c r="P36" s="17"/>
      <c r="Q36" s="17"/>
      <c r="R36" s="251"/>
      <c r="S36" s="38">
        <f t="shared" si="10"/>
        <v>5</v>
      </c>
      <c r="T36" s="171" t="str">
        <f t="shared" si="16"/>
        <v>DG7 - PREVENT ACCESS to Radioactive Materials</v>
      </c>
      <c r="U36" s="95">
        <f t="shared" si="12"/>
        <v>1.4</v>
      </c>
      <c r="V36" s="38"/>
      <c r="W36" s="43" t="str">
        <f t="shared" si="17"/>
        <v>H8</v>
      </c>
      <c r="X36" s="94" t="str">
        <f t="shared" si="18"/>
        <v/>
      </c>
      <c r="Y36" s="94" t="str">
        <f t="shared" si="13"/>
        <v/>
      </c>
      <c r="Z36" s="94" t="str">
        <f t="shared" si="13"/>
        <v/>
      </c>
      <c r="AA36" s="94" t="str">
        <f t="shared" si="13"/>
        <v>H8</v>
      </c>
      <c r="AB36" s="94" t="str">
        <f t="shared" si="13"/>
        <v/>
      </c>
      <c r="AC36" s="43" t="str">
        <f t="shared" si="14"/>
        <v>H7</v>
      </c>
      <c r="AF36" s="417"/>
      <c r="AG36" s="97" t="s">
        <v>1072</v>
      </c>
      <c r="AH36" s="353" t="s">
        <v>1266</v>
      </c>
      <c r="AI36" s="97" t="s">
        <v>1072</v>
      </c>
      <c r="AJ36" s="136"/>
      <c r="AK36" s="61" t="s">
        <v>1072</v>
      </c>
      <c r="AL36" s="6">
        <f t="shared" ref="AL36:AL99" si="19">AL35+1</f>
        <v>34</v>
      </c>
      <c r="AM36" s="71"/>
      <c r="AN36" s="316" t="str">
        <f>IF(AM36&lt;&gt;"",COUNTIF(AM$1:AM37,"y"),"")</f>
        <v/>
      </c>
      <c r="AO36" s="272" t="s">
        <v>1338</v>
      </c>
      <c r="AP36" s="57">
        <f>COUNTIF(I$2:I$292,AK36)</f>
        <v>0</v>
      </c>
      <c r="AQ36" s="202"/>
      <c r="AR36" s="207"/>
      <c r="AS36" s="6">
        <f t="shared" si="9"/>
        <v>34</v>
      </c>
      <c r="AT36" s="62"/>
      <c r="AU36" s="63" t="str">
        <f>IF(AT36&lt;&gt;"",COUNTIF(AT$2:AT36,"y"),"")</f>
        <v/>
      </c>
      <c r="AV36" s="182" t="s">
        <v>1034</v>
      </c>
      <c r="AW36" s="74" t="s">
        <v>1035</v>
      </c>
      <c r="AX36" s="69" t="s">
        <v>926</v>
      </c>
      <c r="AZ36" s="97" t="s">
        <v>1253</v>
      </c>
      <c r="BA36" s="96" t="s">
        <v>1252</v>
      </c>
      <c r="BB36" s="97" t="s">
        <v>1253</v>
      </c>
      <c r="BC36" s="136"/>
      <c r="BD36" s="132" t="s">
        <v>1253</v>
      </c>
      <c r="BF36" s="49" t="s">
        <v>610</v>
      </c>
      <c r="BG36" s="50" t="s">
        <v>611</v>
      </c>
      <c r="BH36" s="48">
        <v>3</v>
      </c>
      <c r="BI36" s="49" t="s">
        <v>612</v>
      </c>
      <c r="BJ36" s="50" t="s">
        <v>872</v>
      </c>
      <c r="BK36" s="47" t="s">
        <v>500</v>
      </c>
      <c r="BM36" s="52" t="s">
        <v>807</v>
      </c>
      <c r="BN36" s="50" t="s">
        <v>808</v>
      </c>
    </row>
    <row r="37" spans="2:66" ht="12" customHeight="1" thickBot="1">
      <c r="B37" s="104"/>
      <c r="C37" s="113" t="s">
        <v>93</v>
      </c>
      <c r="D37" s="113"/>
      <c r="E37" s="114"/>
      <c r="F37" s="115"/>
      <c r="G37" s="116"/>
      <c r="H37" s="411"/>
      <c r="I37" s="5" t="s">
        <v>962</v>
      </c>
      <c r="J37" s="5" t="str">
        <f t="shared" si="5"/>
        <v/>
      </c>
      <c r="K37" s="173" t="str">
        <f t="shared" si="15"/>
        <v>RR</v>
      </c>
      <c r="L37" s="166"/>
      <c r="M37" s="84" t="s">
        <v>500</v>
      </c>
      <c r="N37" s="14" t="s">
        <v>470</v>
      </c>
      <c r="O37" s="14"/>
      <c r="P37" s="14"/>
      <c r="Q37" s="14"/>
      <c r="R37" s="252"/>
      <c r="S37" s="38">
        <f t="shared" si="10"/>
        <v>6</v>
      </c>
      <c r="T37" s="171" t="str">
        <f t="shared" si="16"/>
        <v xml:space="preserve"> </v>
      </c>
      <c r="U37" s="95">
        <f t="shared" si="12"/>
        <v>0.38</v>
      </c>
      <c r="V37" s="38"/>
      <c r="W37" s="43" t="str">
        <f t="shared" si="17"/>
        <v>HA</v>
      </c>
      <c r="X37" s="94" t="str">
        <f t="shared" si="18"/>
        <v/>
      </c>
      <c r="Y37" s="94" t="str">
        <f t="shared" si="13"/>
        <v/>
      </c>
      <c r="Z37" s="94" t="str">
        <f t="shared" si="13"/>
        <v/>
      </c>
      <c r="AA37" s="94" t="str">
        <f t="shared" si="13"/>
        <v/>
      </c>
      <c r="AB37" s="94" t="str">
        <f t="shared" si="13"/>
        <v>HA</v>
      </c>
      <c r="AC37" s="43" t="str">
        <f t="shared" si="14"/>
        <v>RR</v>
      </c>
      <c r="AF37" s="416"/>
      <c r="AG37" s="209" t="s">
        <v>1076</v>
      </c>
      <c r="AH37" s="355" t="s">
        <v>1287</v>
      </c>
      <c r="AI37" s="209" t="s">
        <v>1076</v>
      </c>
      <c r="AJ37" s="210"/>
      <c r="AK37" s="280" t="s">
        <v>1076</v>
      </c>
      <c r="AL37" s="278">
        <f t="shared" si="19"/>
        <v>35</v>
      </c>
      <c r="AM37" s="282"/>
      <c r="AN37" s="317" t="str">
        <f>IF(AM37&lt;&gt;"",COUNTIF(AM$1:AM38,"y"),"")</f>
        <v/>
      </c>
      <c r="AO37" s="275" t="s">
        <v>217</v>
      </c>
      <c r="AP37" s="57">
        <f>COUNTIF(I$2:I$292,AK37)</f>
        <v>0</v>
      </c>
      <c r="AQ37" s="202"/>
      <c r="AR37" s="207"/>
      <c r="AS37" s="6">
        <f t="shared" si="9"/>
        <v>35</v>
      </c>
      <c r="AT37" s="62"/>
      <c r="AU37" s="63" t="str">
        <f>IF(AT37&lt;&gt;"",COUNTIF(AT$2:AT37,"y"),"")</f>
        <v/>
      </c>
      <c r="AV37" s="180" t="s">
        <v>1037</v>
      </c>
      <c r="AW37" s="66" t="s">
        <v>1038</v>
      </c>
      <c r="AX37" s="67" t="s">
        <v>1039</v>
      </c>
      <c r="AZ37" s="97" t="s">
        <v>120</v>
      </c>
      <c r="BA37" s="137" t="s">
        <v>136</v>
      </c>
      <c r="BB37" s="97" t="s">
        <v>120</v>
      </c>
      <c r="BC37" s="136"/>
      <c r="BD37" s="132" t="s">
        <v>120</v>
      </c>
      <c r="BF37" s="49" t="s">
        <v>613</v>
      </c>
      <c r="BG37" s="50" t="s">
        <v>614</v>
      </c>
      <c r="BH37" s="48">
        <v>4</v>
      </c>
      <c r="BI37" s="49" t="s">
        <v>615</v>
      </c>
      <c r="BJ37" s="50" t="s">
        <v>873</v>
      </c>
      <c r="BK37" s="47" t="s">
        <v>500</v>
      </c>
      <c r="BM37" s="52" t="s">
        <v>611</v>
      </c>
      <c r="BN37" s="50" t="s">
        <v>613</v>
      </c>
    </row>
    <row r="38" spans="2:66" ht="12" customHeight="1" thickBot="1">
      <c r="B38" s="104">
        <v>1</v>
      </c>
      <c r="C38" s="113" t="s">
        <v>94</v>
      </c>
      <c r="D38" s="113"/>
      <c r="E38" s="114"/>
      <c r="F38" s="115"/>
      <c r="G38" s="116"/>
      <c r="H38" s="411"/>
      <c r="I38" s="5" t="s">
        <v>1085</v>
      </c>
      <c r="J38" s="5" t="str">
        <f t="shared" si="5"/>
        <v>FE1</v>
      </c>
      <c r="K38" s="173" t="str">
        <f t="shared" si="15"/>
        <v>AE</v>
      </c>
      <c r="L38" s="166"/>
      <c r="M38" s="86" t="s">
        <v>500</v>
      </c>
      <c r="N38" s="15" t="s">
        <v>471</v>
      </c>
      <c r="O38" s="15"/>
      <c r="P38" s="15"/>
      <c r="Q38" s="15"/>
      <c r="R38" s="252"/>
      <c r="S38" s="38">
        <f t="shared" si="10"/>
        <v>7</v>
      </c>
      <c r="T38" s="171" t="str">
        <f t="shared" si="16"/>
        <v xml:space="preserve">USE Correct Posture, Lighting and Equipment </v>
      </c>
      <c r="U38" s="95">
        <f t="shared" si="12"/>
        <v>0.36</v>
      </c>
      <c r="V38" s="38"/>
      <c r="W38" s="43" t="str">
        <f t="shared" si="17"/>
        <v>RI</v>
      </c>
      <c r="X38" s="94" t="str">
        <f t="shared" si="18"/>
        <v/>
      </c>
      <c r="Y38" s="94" t="str">
        <f t="shared" si="13"/>
        <v/>
      </c>
      <c r="Z38" s="94" t="str">
        <f t="shared" si="13"/>
        <v/>
      </c>
      <c r="AA38" s="94" t="str">
        <f t="shared" si="13"/>
        <v/>
      </c>
      <c r="AB38" s="94" t="str">
        <f t="shared" si="13"/>
        <v>RI</v>
      </c>
      <c r="AC38" s="43" t="str">
        <f t="shared" si="14"/>
        <v>AE</v>
      </c>
      <c r="AF38" s="416"/>
      <c r="AG38" s="209" t="s">
        <v>1079</v>
      </c>
      <c r="AH38" s="356" t="s">
        <v>1288</v>
      </c>
      <c r="AI38" s="209" t="s">
        <v>1079</v>
      </c>
      <c r="AJ38" s="210"/>
      <c r="AK38" s="280" t="s">
        <v>1079</v>
      </c>
      <c r="AL38" s="278">
        <f t="shared" si="19"/>
        <v>36</v>
      </c>
      <c r="AM38" s="282"/>
      <c r="AN38" s="317" t="str">
        <f>IF(AM38&lt;&gt;"",COUNTIF(AM$1:AM39,"y"),"")</f>
        <v/>
      </c>
      <c r="AO38" s="275" t="s">
        <v>214</v>
      </c>
      <c r="AP38" s="57">
        <f>COUNTIF(I$2:I$292,AK38)</f>
        <v>0</v>
      </c>
      <c r="AQ38" s="202"/>
      <c r="AR38" s="438"/>
      <c r="AS38" s="6">
        <f t="shared" si="9"/>
        <v>36</v>
      </c>
      <c r="AT38" s="62"/>
      <c r="AU38" s="63" t="str">
        <f>IF(AT38&lt;&gt;"",COUNTIF(AT$2:AT38,"y"),"")</f>
        <v/>
      </c>
      <c r="AV38" s="179" t="s">
        <v>1041</v>
      </c>
      <c r="AW38" s="66" t="s">
        <v>1042</v>
      </c>
      <c r="AX38" s="67" t="s">
        <v>1039</v>
      </c>
      <c r="AZ38" s="97" t="s">
        <v>135</v>
      </c>
      <c r="BA38" s="137" t="s">
        <v>133</v>
      </c>
      <c r="BB38" s="97" t="s">
        <v>135</v>
      </c>
      <c r="BC38" s="136"/>
      <c r="BD38" s="53" t="s">
        <v>1254</v>
      </c>
      <c r="BF38" s="49" t="s">
        <v>616</v>
      </c>
      <c r="BG38" s="50" t="s">
        <v>617</v>
      </c>
      <c r="BH38" s="48">
        <v>4</v>
      </c>
      <c r="BI38" s="49" t="s">
        <v>618</v>
      </c>
      <c r="BJ38" s="50" t="s">
        <v>874</v>
      </c>
      <c r="BK38" s="47" t="s">
        <v>500</v>
      </c>
      <c r="BM38" s="52" t="s">
        <v>620</v>
      </c>
      <c r="BN38" s="50" t="s">
        <v>622</v>
      </c>
    </row>
    <row r="39" spans="2:66" ht="12" customHeight="1" thickBot="1">
      <c r="B39" s="104">
        <v>1</v>
      </c>
      <c r="C39" s="113" t="s">
        <v>95</v>
      </c>
      <c r="D39" s="113"/>
      <c r="E39" s="114"/>
      <c r="F39" s="115"/>
      <c r="G39" s="116"/>
      <c r="H39" s="411"/>
      <c r="I39" s="5" t="s">
        <v>1095</v>
      </c>
      <c r="J39" s="5" t="str">
        <f t="shared" si="5"/>
        <v>FH1</v>
      </c>
      <c r="K39" s="173" t="str">
        <f t="shared" si="15"/>
        <v>AN</v>
      </c>
      <c r="L39" s="166"/>
      <c r="M39" s="84" t="s">
        <v>500</v>
      </c>
      <c r="N39" s="16" t="s">
        <v>472</v>
      </c>
      <c r="O39" s="16"/>
      <c r="P39" s="16"/>
      <c r="Q39" s="16"/>
      <c r="R39" s="253"/>
      <c r="S39" s="38">
        <f t="shared" si="10"/>
        <v>8</v>
      </c>
      <c r="T39" s="171" t="str">
        <f t="shared" si="16"/>
        <v>USE PPE Hearing Protection and Restrict Access to Bystanders</v>
      </c>
      <c r="U39" s="95">
        <f t="shared" si="12"/>
        <v>3.34</v>
      </c>
      <c r="V39" s="38"/>
      <c r="W39" s="43" t="str">
        <f t="shared" si="17"/>
        <v>RL</v>
      </c>
      <c r="X39" s="94" t="str">
        <f t="shared" si="18"/>
        <v/>
      </c>
      <c r="Y39" s="94" t="str">
        <f t="shared" si="13"/>
        <v>RL</v>
      </c>
      <c r="Z39" s="94" t="str">
        <f t="shared" si="13"/>
        <v/>
      </c>
      <c r="AA39" s="94" t="str">
        <f t="shared" si="13"/>
        <v/>
      </c>
      <c r="AB39" s="94" t="str">
        <f t="shared" si="13"/>
        <v/>
      </c>
      <c r="AC39" s="43" t="str">
        <f t="shared" si="14"/>
        <v>AN</v>
      </c>
      <c r="AF39" s="416"/>
      <c r="AG39" s="209" t="s">
        <v>1082</v>
      </c>
      <c r="AH39" s="356" t="s">
        <v>1289</v>
      </c>
      <c r="AI39" s="209" t="s">
        <v>1082</v>
      </c>
      <c r="AJ39" s="210"/>
      <c r="AK39" s="280" t="s">
        <v>1082</v>
      </c>
      <c r="AL39" s="278">
        <f t="shared" si="19"/>
        <v>37</v>
      </c>
      <c r="AM39" s="282"/>
      <c r="AN39" s="317" t="str">
        <f>IF(AM39&lt;&gt;"",COUNTIF(AM$1:AM40,"y"),"")</f>
        <v/>
      </c>
      <c r="AO39" s="275" t="s">
        <v>215</v>
      </c>
      <c r="AP39" s="57">
        <f>COUNTIF(I$2:I$292,AK39)</f>
        <v>0</v>
      </c>
      <c r="AQ39" s="202"/>
      <c r="AR39" s="207"/>
      <c r="AS39" s="6">
        <f t="shared" si="9"/>
        <v>37</v>
      </c>
      <c r="AT39" s="62"/>
      <c r="AU39" s="63" t="str">
        <f>IF(AT39&lt;&gt;"",COUNTIF(AT$2:AT39,"y"),"")</f>
        <v/>
      </c>
      <c r="AV39" s="179" t="s">
        <v>1044</v>
      </c>
      <c r="AW39" s="66" t="s">
        <v>1045</v>
      </c>
      <c r="AX39" s="67" t="s">
        <v>1039</v>
      </c>
      <c r="AZ39" s="97" t="s">
        <v>1254</v>
      </c>
      <c r="BA39" s="96" t="s">
        <v>132</v>
      </c>
      <c r="BB39" s="97" t="s">
        <v>1254</v>
      </c>
      <c r="BC39" s="136"/>
      <c r="BD39" s="44" t="s">
        <v>121</v>
      </c>
      <c r="BF39" s="49" t="s">
        <v>619</v>
      </c>
      <c r="BG39" s="50" t="s">
        <v>620</v>
      </c>
      <c r="BH39" s="48">
        <v>3</v>
      </c>
      <c r="BI39" s="49" t="s">
        <v>621</v>
      </c>
      <c r="BJ39" s="50" t="s">
        <v>875</v>
      </c>
      <c r="BK39" s="47" t="s">
        <v>500</v>
      </c>
      <c r="BM39" s="52" t="s">
        <v>614</v>
      </c>
      <c r="BN39" s="50" t="s">
        <v>616</v>
      </c>
    </row>
    <row r="40" spans="2:66" ht="12" customHeight="1" thickBot="1">
      <c r="B40" s="103"/>
      <c r="C40" s="117" t="s">
        <v>96</v>
      </c>
      <c r="D40" s="117"/>
      <c r="E40" s="118"/>
      <c r="F40" s="119"/>
      <c r="G40" s="120"/>
      <c r="H40" s="412"/>
      <c r="I40" s="5" t="s">
        <v>1104</v>
      </c>
      <c r="J40" s="5" t="str">
        <f t="shared" si="5"/>
        <v/>
      </c>
      <c r="K40" s="173" t="str">
        <f t="shared" si="15"/>
        <v>AS</v>
      </c>
      <c r="L40" s="166"/>
      <c r="M40" s="85"/>
      <c r="N40" s="45"/>
      <c r="O40" s="45"/>
      <c r="P40" s="45"/>
      <c r="Q40" s="45"/>
      <c r="R40" s="45"/>
      <c r="S40" s="38">
        <f t="shared" si="10"/>
        <v>9</v>
      </c>
      <c r="T40" s="171" t="str">
        <f t="shared" si="16"/>
        <v>CLEAR Surfaces for Safe Working Conditions</v>
      </c>
      <c r="U40" s="95">
        <f t="shared" si="12"/>
        <v>3.32</v>
      </c>
      <c r="V40" s="38"/>
      <c r="W40" s="43" t="str">
        <f t="shared" si="17"/>
        <v>RM</v>
      </c>
      <c r="X40" s="94" t="str">
        <f t="shared" si="18"/>
        <v/>
      </c>
      <c r="Y40" s="94" t="str">
        <f t="shared" si="13"/>
        <v>RM</v>
      </c>
      <c r="Z40" s="94" t="str">
        <f t="shared" si="13"/>
        <v/>
      </c>
      <c r="AA40" s="94" t="str">
        <f t="shared" si="13"/>
        <v/>
      </c>
      <c r="AB40" s="94" t="str">
        <f t="shared" si="13"/>
        <v/>
      </c>
      <c r="AC40" s="43" t="str">
        <f t="shared" si="14"/>
        <v>AS</v>
      </c>
      <c r="AF40" s="416"/>
      <c r="AG40" s="209" t="s">
        <v>1085</v>
      </c>
      <c r="AH40" s="356" t="s">
        <v>1290</v>
      </c>
      <c r="AI40" s="209" t="s">
        <v>1085</v>
      </c>
      <c r="AJ40" s="211"/>
      <c r="AK40" s="280" t="s">
        <v>1085</v>
      </c>
      <c r="AL40" s="278">
        <f t="shared" si="19"/>
        <v>38</v>
      </c>
      <c r="AM40" s="282"/>
      <c r="AN40" s="317" t="str">
        <f>IF(AM40&lt;&gt;"",COUNTIF(AM$1:AM41,"y"),"")</f>
        <v/>
      </c>
      <c r="AO40" s="276" t="s">
        <v>1339</v>
      </c>
      <c r="AP40" s="57">
        <f>COUNTIF(I$2:I$292,AK40)</f>
        <v>1</v>
      </c>
      <c r="AQ40" s="202"/>
      <c r="AR40" s="190" t="s">
        <v>1323</v>
      </c>
      <c r="AS40" s="6">
        <f t="shared" si="9"/>
        <v>38</v>
      </c>
      <c r="AT40" s="62"/>
      <c r="AU40" s="63" t="str">
        <f>IF(AT40&lt;&gt;"",COUNTIF(AT$2:AT40,"y"),"")</f>
        <v/>
      </c>
      <c r="AV40" s="179" t="s">
        <v>1047</v>
      </c>
      <c r="AW40" s="66" t="s">
        <v>1048</v>
      </c>
      <c r="AX40" s="67" t="s">
        <v>1039</v>
      </c>
      <c r="AZ40" s="97" t="s">
        <v>121</v>
      </c>
      <c r="BA40" s="138" t="s">
        <v>131</v>
      </c>
      <c r="BB40" s="97" t="s">
        <v>121</v>
      </c>
      <c r="BC40" s="100"/>
      <c r="BF40" s="49" t="s">
        <v>622</v>
      </c>
      <c r="BG40" s="50" t="s">
        <v>623</v>
      </c>
      <c r="BH40" s="48">
        <v>3</v>
      </c>
      <c r="BI40" s="49" t="s">
        <v>624</v>
      </c>
      <c r="BJ40" s="193" t="s">
        <v>876</v>
      </c>
      <c r="BK40" s="47" t="s">
        <v>500</v>
      </c>
      <c r="BM40" s="52" t="s">
        <v>617</v>
      </c>
      <c r="BN40" s="50" t="s">
        <v>619</v>
      </c>
    </row>
    <row r="41" spans="2:66" ht="12" customHeight="1" thickBot="1">
      <c r="B41" s="103">
        <v>1</v>
      </c>
      <c r="C41" s="144" t="s">
        <v>141</v>
      </c>
      <c r="D41" s="110"/>
      <c r="E41" s="110"/>
      <c r="F41" s="110"/>
      <c r="G41" s="111"/>
      <c r="H41" s="410" t="s">
        <v>496</v>
      </c>
      <c r="I41" s="5" t="s">
        <v>945</v>
      </c>
      <c r="J41" s="5" t="str">
        <f t="shared" si="5"/>
        <v>AO1</v>
      </c>
      <c r="K41" s="173" t="str">
        <f t="shared" si="15"/>
        <v>H2</v>
      </c>
      <c r="L41" s="166"/>
      <c r="M41" s="85">
        <v>4</v>
      </c>
      <c r="N41" s="373"/>
      <c r="O41" s="374"/>
      <c r="P41" s="374"/>
      <c r="Q41" s="375"/>
      <c r="R41" s="236"/>
      <c r="S41" s="38">
        <f t="shared" si="10"/>
        <v>10</v>
      </c>
      <c r="T41" s="171" t="str">
        <f t="shared" si="16"/>
        <v>DG2 - CHECK Gas Pipes and Valves are Secure and No Leaks. Follow MSDS</v>
      </c>
      <c r="U41" s="95">
        <f t="shared" si="12"/>
        <v>2.2999999999999998</v>
      </c>
      <c r="V41" s="38"/>
      <c r="W41" s="43" t="str">
        <f t="shared" si="17"/>
        <v>RR</v>
      </c>
      <c r="X41" s="94" t="str">
        <f t="shared" si="18"/>
        <v/>
      </c>
      <c r="Y41" s="94" t="str">
        <f t="shared" si="13"/>
        <v/>
      </c>
      <c r="Z41" s="94" t="str">
        <f t="shared" si="13"/>
        <v>RR</v>
      </c>
      <c r="AA41" s="94" t="str">
        <f t="shared" si="13"/>
        <v/>
      </c>
      <c r="AB41" s="94" t="str">
        <f t="shared" si="13"/>
        <v/>
      </c>
      <c r="AC41" s="43" t="str">
        <f t="shared" si="14"/>
        <v>H2</v>
      </c>
      <c r="AF41" s="416"/>
      <c r="AG41" s="209" t="s">
        <v>1088</v>
      </c>
      <c r="AH41" s="356" t="s">
        <v>1291</v>
      </c>
      <c r="AI41" s="209" t="s">
        <v>1088</v>
      </c>
      <c r="AJ41" s="213"/>
      <c r="AK41" s="280" t="s">
        <v>1088</v>
      </c>
      <c r="AL41" s="278">
        <f t="shared" si="19"/>
        <v>39</v>
      </c>
      <c r="AM41" s="282"/>
      <c r="AN41" s="317" t="str">
        <f>IF(AM41&lt;&gt;"",COUNTIF(AM$1:AM42,"y"),"")</f>
        <v/>
      </c>
      <c r="AO41" s="275" t="s">
        <v>211</v>
      </c>
      <c r="AP41" s="57">
        <f>COUNTIF(I$2:I$292,AK41)</f>
        <v>0</v>
      </c>
      <c r="AQ41" s="202"/>
      <c r="AR41" s="207"/>
      <c r="AS41" s="6">
        <f t="shared" si="9"/>
        <v>39</v>
      </c>
      <c r="AT41" s="62"/>
      <c r="AU41" s="63" t="str">
        <f>IF(AT41&lt;&gt;"",COUNTIF(AT$2:AT41,"y"),"")</f>
        <v/>
      </c>
      <c r="AV41" s="180" t="s">
        <v>1050</v>
      </c>
      <c r="AW41" s="66" t="s">
        <v>1051</v>
      </c>
      <c r="AX41" s="67" t="s">
        <v>1039</v>
      </c>
      <c r="AZ41" s="97" t="s">
        <v>1030</v>
      </c>
      <c r="BA41" s="98" t="s">
        <v>1255</v>
      </c>
      <c r="BB41" s="97" t="s">
        <v>1030</v>
      </c>
      <c r="BC41" s="101"/>
      <c r="BD41" s="53" t="s">
        <v>1030</v>
      </c>
      <c r="BF41" s="49" t="s">
        <v>625</v>
      </c>
      <c r="BG41" s="50" t="s">
        <v>626</v>
      </c>
      <c r="BH41" s="48">
        <v>3</v>
      </c>
      <c r="BI41" s="49" t="s">
        <v>627</v>
      </c>
      <c r="BJ41" s="193" t="s">
        <v>825</v>
      </c>
      <c r="BK41" s="47" t="s">
        <v>500</v>
      </c>
      <c r="BM41" s="52" t="s">
        <v>629</v>
      </c>
      <c r="BN41" s="50" t="s">
        <v>631</v>
      </c>
    </row>
    <row r="42" spans="2:66" ht="12" customHeight="1" thickBot="1">
      <c r="B42" s="103"/>
      <c r="C42" s="145" t="s">
        <v>129</v>
      </c>
      <c r="D42" s="115"/>
      <c r="E42" s="115"/>
      <c r="F42" s="115"/>
      <c r="G42" s="116"/>
      <c r="H42" s="411"/>
      <c r="I42" s="5" t="s">
        <v>1196</v>
      </c>
      <c r="J42" s="5" t="str">
        <f t="shared" si="5"/>
        <v/>
      </c>
      <c r="K42" s="173" t="str">
        <f t="shared" si="15"/>
        <v>H3</v>
      </c>
      <c r="L42" s="166"/>
      <c r="M42" s="85">
        <v>3</v>
      </c>
      <c r="N42" s="404" t="s">
        <v>457</v>
      </c>
      <c r="O42" s="405"/>
      <c r="P42" s="405"/>
      <c r="Q42" s="406"/>
      <c r="R42" s="237"/>
      <c r="S42" s="38">
        <f t="shared" si="10"/>
        <v>11</v>
      </c>
      <c r="T42" s="434" t="str">
        <f t="shared" si="16"/>
        <v>DG3 - KEEP AWAY from Ignition Sources, Keep Stocks to a Minimum</v>
      </c>
      <c r="U42" s="95">
        <f t="shared" si="12"/>
        <v>4.28</v>
      </c>
      <c r="V42" s="38"/>
      <c r="W42" s="43" t="str">
        <f t="shared" si="17"/>
        <v>RU</v>
      </c>
      <c r="X42" s="94" t="str">
        <f t="shared" si="18"/>
        <v>RU</v>
      </c>
      <c r="Y42" s="94" t="str">
        <f t="shared" si="13"/>
        <v/>
      </c>
      <c r="Z42" s="94" t="str">
        <f t="shared" si="13"/>
        <v/>
      </c>
      <c r="AA42" s="94" t="str">
        <f t="shared" si="13"/>
        <v/>
      </c>
      <c r="AB42" s="94" t="str">
        <f t="shared" si="13"/>
        <v/>
      </c>
      <c r="AC42" s="43" t="str">
        <f t="shared" si="14"/>
        <v>H3</v>
      </c>
      <c r="AF42" s="416"/>
      <c r="AG42" s="209" t="s">
        <v>1092</v>
      </c>
      <c r="AH42" s="356" t="s">
        <v>1292</v>
      </c>
      <c r="AI42" s="209" t="s">
        <v>1092</v>
      </c>
      <c r="AJ42" s="210"/>
      <c r="AK42" s="280" t="s">
        <v>1092</v>
      </c>
      <c r="AL42" s="278">
        <f t="shared" si="19"/>
        <v>40</v>
      </c>
      <c r="AM42" s="282"/>
      <c r="AN42" s="317" t="str">
        <f>IF(AM42&lt;&gt;"",COUNTIF(AM$1:AM43,"y"),"")</f>
        <v/>
      </c>
      <c r="AO42" s="275" t="s">
        <v>212</v>
      </c>
      <c r="AP42" s="57">
        <f>COUNTIF(I$2:I$292,AK42)</f>
        <v>0</v>
      </c>
      <c r="AQ42" s="202"/>
      <c r="AR42" s="207"/>
      <c r="AS42" s="6">
        <f t="shared" si="9"/>
        <v>40</v>
      </c>
      <c r="AT42" s="62"/>
      <c r="AU42" s="63" t="str">
        <f>IF(AT42&lt;&gt;"",COUNTIF(AT$2:AT42,"y"),"")</f>
        <v/>
      </c>
      <c r="AV42" s="197" t="s">
        <v>1054</v>
      </c>
      <c r="AW42" s="64" t="s">
        <v>1055</v>
      </c>
      <c r="AX42" s="65" t="s">
        <v>1056</v>
      </c>
      <c r="AZ42" s="97" t="s">
        <v>1036</v>
      </c>
      <c r="BA42" s="96" t="s">
        <v>1256</v>
      </c>
      <c r="BB42" s="97" t="s">
        <v>1036</v>
      </c>
      <c r="BC42" s="136"/>
      <c r="BD42" s="61" t="s">
        <v>1036</v>
      </c>
      <c r="BF42" s="49" t="s">
        <v>628</v>
      </c>
      <c r="BG42" s="50" t="s">
        <v>629</v>
      </c>
      <c r="BH42" s="48">
        <v>2</v>
      </c>
      <c r="BI42" s="49" t="s">
        <v>630</v>
      </c>
      <c r="BJ42" s="50" t="s">
        <v>827</v>
      </c>
      <c r="BK42" s="47" t="s">
        <v>500</v>
      </c>
      <c r="BM42" s="52" t="s">
        <v>623</v>
      </c>
      <c r="BN42" s="50" t="s">
        <v>625</v>
      </c>
    </row>
    <row r="43" spans="2:66" ht="12" customHeight="1" thickBot="1">
      <c r="B43" s="103"/>
      <c r="C43" s="145" t="s">
        <v>99</v>
      </c>
      <c r="D43" s="123"/>
      <c r="E43" s="123"/>
      <c r="F43" s="123"/>
      <c r="G43" s="124"/>
      <c r="H43" s="411"/>
      <c r="I43" s="5" t="s">
        <v>950</v>
      </c>
      <c r="J43" s="5" t="str">
        <f t="shared" si="5"/>
        <v/>
      </c>
      <c r="K43" s="173" t="str">
        <f t="shared" si="15"/>
        <v>H8</v>
      </c>
      <c r="L43" s="166"/>
      <c r="M43" s="85">
        <v>2</v>
      </c>
      <c r="N43" s="33" t="s">
        <v>504</v>
      </c>
      <c r="O43" s="34" t="s">
        <v>505</v>
      </c>
      <c r="P43" s="35" t="s">
        <v>460</v>
      </c>
      <c r="Q43" s="36" t="s">
        <v>503</v>
      </c>
      <c r="R43" s="245"/>
      <c r="S43" s="38">
        <f t="shared" si="10"/>
        <v>12</v>
      </c>
      <c r="T43" s="434" t="str">
        <f t="shared" si="16"/>
        <v>DG8 - USE PPE, Follow MSDS, Wash up any Spills Immediately</v>
      </c>
      <c r="U43" s="95">
        <f t="shared" si="12"/>
        <v>0.26</v>
      </c>
      <c r="V43" s="38"/>
      <c r="W43" s="43" t="str">
        <f t="shared" si="17"/>
        <v>RW</v>
      </c>
      <c r="X43" s="94" t="str">
        <f t="shared" si="18"/>
        <v/>
      </c>
      <c r="Y43" s="94" t="str">
        <f t="shared" si="13"/>
        <v/>
      </c>
      <c r="Z43" s="94" t="str">
        <f t="shared" si="13"/>
        <v/>
      </c>
      <c r="AA43" s="94" t="str">
        <f t="shared" si="13"/>
        <v/>
      </c>
      <c r="AB43" s="94" t="str">
        <f t="shared" si="13"/>
        <v>RW</v>
      </c>
      <c r="AC43" s="43" t="str">
        <f t="shared" si="14"/>
        <v>H8</v>
      </c>
      <c r="AF43" s="416"/>
      <c r="AG43" s="209" t="s">
        <v>1095</v>
      </c>
      <c r="AH43" s="356" t="s">
        <v>996</v>
      </c>
      <c r="AI43" s="209" t="s">
        <v>1095</v>
      </c>
      <c r="AJ43" s="210"/>
      <c r="AK43" s="281" t="s">
        <v>1095</v>
      </c>
      <c r="AL43" s="278">
        <f t="shared" si="19"/>
        <v>41</v>
      </c>
      <c r="AM43" s="282"/>
      <c r="AN43" s="317" t="str">
        <f>IF(AM43&lt;&gt;"",COUNTIF(AM$1:AM44,"y"),"")</f>
        <v/>
      </c>
      <c r="AO43" s="276" t="s">
        <v>213</v>
      </c>
      <c r="AP43" s="57">
        <f>COUNTIF(I$2:I$292,AK43)</f>
        <v>1</v>
      </c>
      <c r="AQ43" s="202"/>
      <c r="AR43" s="207" t="s">
        <v>1340</v>
      </c>
      <c r="AS43" s="6">
        <f t="shared" si="9"/>
        <v>41</v>
      </c>
      <c r="AT43" s="62"/>
      <c r="AU43" s="63" t="str">
        <f>IF(AT43&lt;&gt;"",COUNTIF(AT$2:AT43,"y"),"")</f>
        <v/>
      </c>
      <c r="AV43" s="198" t="s">
        <v>1059</v>
      </c>
      <c r="AW43" s="66" t="s">
        <v>1060</v>
      </c>
      <c r="AX43" s="67" t="s">
        <v>1056</v>
      </c>
      <c r="AZ43" s="97" t="s">
        <v>1040</v>
      </c>
      <c r="BA43" s="96" t="s">
        <v>1257</v>
      </c>
      <c r="BB43" s="97" t="s">
        <v>1040</v>
      </c>
      <c r="BC43" s="136"/>
      <c r="BD43" s="61" t="s">
        <v>1040</v>
      </c>
      <c r="BF43" s="49" t="s">
        <v>631</v>
      </c>
      <c r="BG43" s="50" t="s">
        <v>632</v>
      </c>
      <c r="BH43" s="48">
        <v>2</v>
      </c>
      <c r="BI43" s="49" t="s">
        <v>633</v>
      </c>
      <c r="BJ43" s="50" t="s">
        <v>834</v>
      </c>
      <c r="BK43" s="47" t="s">
        <v>500</v>
      </c>
      <c r="BM43" s="52" t="s">
        <v>626</v>
      </c>
      <c r="BN43" s="50" t="s">
        <v>628</v>
      </c>
    </row>
    <row r="44" spans="2:66" ht="12" customHeight="1" thickBot="1">
      <c r="B44" s="103"/>
      <c r="C44" s="145" t="s">
        <v>100</v>
      </c>
      <c r="D44" s="115"/>
      <c r="E44" s="115"/>
      <c r="F44" s="115"/>
      <c r="G44" s="116"/>
      <c r="H44" s="411"/>
      <c r="I44" s="5" t="s">
        <v>950</v>
      </c>
      <c r="J44" s="5" t="str">
        <f t="shared" si="5"/>
        <v/>
      </c>
      <c r="K44" s="173" t="str">
        <f t="shared" si="15"/>
        <v>EE</v>
      </c>
      <c r="L44" s="166"/>
      <c r="M44" s="85">
        <v>1</v>
      </c>
      <c r="N44" s="2">
        <v>1</v>
      </c>
      <c r="O44" s="3">
        <v>1</v>
      </c>
      <c r="P44" s="3">
        <f>O44*N44</f>
        <v>1</v>
      </c>
      <c r="Q44" s="4" t="str">
        <f>IF(P44=0,"",IF(P44&lt;6,"L",IF(P44&gt;8,"H","M")))</f>
        <v>L</v>
      </c>
      <c r="R44" s="239"/>
      <c r="S44" s="38">
        <f t="shared" si="10"/>
        <v>13</v>
      </c>
      <c r="T44" s="434" t="str">
        <f t="shared" si="16"/>
        <v>No User Servicable Parts. Seek Tech Staff Assistance</v>
      </c>
      <c r="U44" s="95">
        <f t="shared" si="12"/>
        <v>1.24</v>
      </c>
      <c r="V44" s="38"/>
      <c r="W44" s="43" t="str">
        <f t="shared" si="17"/>
        <v>EE</v>
      </c>
      <c r="X44" s="94" t="str">
        <f t="shared" si="18"/>
        <v/>
      </c>
      <c r="Y44" s="94" t="str">
        <f t="shared" si="13"/>
        <v/>
      </c>
      <c r="Z44" s="94" t="str">
        <f t="shared" si="13"/>
        <v/>
      </c>
      <c r="AA44" s="94" t="str">
        <f t="shared" si="13"/>
        <v>EE</v>
      </c>
      <c r="AB44" s="94" t="str">
        <f t="shared" si="13"/>
        <v/>
      </c>
      <c r="AC44" s="43" t="str">
        <f t="shared" si="14"/>
        <v>EE</v>
      </c>
      <c r="AF44" s="416"/>
      <c r="AG44" s="209" t="s">
        <v>1098</v>
      </c>
      <c r="AH44" s="356" t="s">
        <v>1293</v>
      </c>
      <c r="AI44" s="209" t="s">
        <v>1098</v>
      </c>
      <c r="AJ44" s="210"/>
      <c r="AK44" s="280" t="s">
        <v>1098</v>
      </c>
      <c r="AL44" s="278">
        <f t="shared" si="19"/>
        <v>42</v>
      </c>
      <c r="AM44" s="282"/>
      <c r="AN44" s="317" t="str">
        <f>IF(AM44&lt;&gt;"",COUNTIF(AM$1:AM45,"y"),"")</f>
        <v/>
      </c>
      <c r="AO44" s="276" t="s">
        <v>1317</v>
      </c>
      <c r="AP44" s="57">
        <f>COUNTIF(I$2:I$292,AK44)</f>
        <v>0</v>
      </c>
      <c r="AQ44" s="202"/>
      <c r="AR44" s="207"/>
      <c r="AS44" s="6">
        <f t="shared" si="9"/>
        <v>42</v>
      </c>
      <c r="AT44" s="62"/>
      <c r="AU44" s="63" t="str">
        <f>IF(AT44&lt;&gt;"",COUNTIF(AT$2:AT44,"y"),"")</f>
        <v/>
      </c>
      <c r="AV44" s="194" t="s">
        <v>1062</v>
      </c>
      <c r="AW44" s="66" t="s">
        <v>1063</v>
      </c>
      <c r="AX44" s="67" t="s">
        <v>1056</v>
      </c>
      <c r="AZ44" s="97" t="s">
        <v>1043</v>
      </c>
      <c r="BA44" s="96" t="s">
        <v>1258</v>
      </c>
      <c r="BB44" s="97" t="s">
        <v>1043</v>
      </c>
      <c r="BC44" s="136"/>
      <c r="BD44" s="61" t="s">
        <v>1043</v>
      </c>
      <c r="BF44" s="49" t="s">
        <v>634</v>
      </c>
      <c r="BG44" s="50" t="s">
        <v>635</v>
      </c>
      <c r="BH44" s="48">
        <v>2</v>
      </c>
      <c r="BI44" s="49" t="s">
        <v>636</v>
      </c>
      <c r="BJ44" s="50" t="s">
        <v>836</v>
      </c>
      <c r="BK44" s="47" t="s">
        <v>500</v>
      </c>
      <c r="BM44" s="52" t="s">
        <v>767</v>
      </c>
      <c r="BN44" s="50" t="s">
        <v>768</v>
      </c>
    </row>
    <row r="45" spans="2:66" ht="12" customHeight="1" thickBot="1">
      <c r="B45" s="103"/>
      <c r="C45" s="145" t="s">
        <v>101</v>
      </c>
      <c r="D45" s="115"/>
      <c r="E45" s="115"/>
      <c r="F45" s="115"/>
      <c r="G45" s="116"/>
      <c r="H45" s="411"/>
      <c r="I45" s="5" t="s">
        <v>950</v>
      </c>
      <c r="J45" s="5" t="str">
        <f t="shared" si="5"/>
        <v/>
      </c>
      <c r="K45" s="173" t="str">
        <f t="shared" si="15"/>
        <v>MM</v>
      </c>
      <c r="L45" s="166"/>
      <c r="M45" s="83"/>
      <c r="N45" s="25" t="s">
        <v>473</v>
      </c>
      <c r="O45" s="25"/>
      <c r="P45" s="25"/>
      <c r="Q45" s="25"/>
      <c r="R45" s="254"/>
      <c r="S45" s="38">
        <f t="shared" si="10"/>
        <v>14</v>
      </c>
      <c r="T45" s="434" t="str">
        <f t="shared" si="16"/>
        <v>KEEP CLEAR of Moving Parts. Do Not By-Pass Guards</v>
      </c>
      <c r="U45" s="95">
        <f t="shared" si="12"/>
        <v>1.22</v>
      </c>
      <c r="V45" s="38"/>
      <c r="W45" s="43" t="str">
        <f t="shared" si="17"/>
        <v>MM</v>
      </c>
      <c r="X45" s="94" t="str">
        <f t="shared" si="18"/>
        <v/>
      </c>
      <c r="Y45" s="94" t="str">
        <f t="shared" si="13"/>
        <v/>
      </c>
      <c r="Z45" s="94" t="str">
        <f t="shared" si="13"/>
        <v/>
      </c>
      <c r="AA45" s="94" t="str">
        <f t="shared" si="13"/>
        <v>MM</v>
      </c>
      <c r="AB45" s="94" t="str">
        <f t="shared" si="13"/>
        <v/>
      </c>
      <c r="AC45" s="43" t="str">
        <f t="shared" si="14"/>
        <v>MM</v>
      </c>
      <c r="AF45" s="416"/>
      <c r="AG45" s="209" t="s">
        <v>1101</v>
      </c>
      <c r="AH45" s="356" t="s">
        <v>1294</v>
      </c>
      <c r="AI45" s="209" t="s">
        <v>1101</v>
      </c>
      <c r="AJ45" s="210"/>
      <c r="AK45" s="280" t="s">
        <v>1101</v>
      </c>
      <c r="AL45" s="278">
        <f t="shared" si="19"/>
        <v>43</v>
      </c>
      <c r="AM45" s="282"/>
      <c r="AN45" s="317" t="str">
        <f>IF(AM45&lt;&gt;"",COUNTIF(AM$1:AM46,"y"),"")</f>
        <v/>
      </c>
      <c r="AO45" s="275" t="s">
        <v>1316</v>
      </c>
      <c r="AP45" s="57">
        <f>COUNTIF(I$2:I$292,AK45)</f>
        <v>0</v>
      </c>
      <c r="AQ45" s="202"/>
      <c r="AR45" s="207"/>
      <c r="AS45" s="6">
        <f t="shared" si="9"/>
        <v>43</v>
      </c>
      <c r="AT45" s="62"/>
      <c r="AU45" s="63" t="str">
        <f>IF(AT45&lt;&gt;"",COUNTIF(AT$2:AT45,"y"),"")</f>
        <v/>
      </c>
      <c r="AV45" s="194" t="s">
        <v>1064</v>
      </c>
      <c r="AW45" s="66" t="s">
        <v>1065</v>
      </c>
      <c r="AX45" s="67" t="s">
        <v>1056</v>
      </c>
      <c r="AZ45" s="97" t="s">
        <v>1046</v>
      </c>
      <c r="BA45" s="96" t="s">
        <v>1259</v>
      </c>
      <c r="BB45" s="97" t="s">
        <v>1046</v>
      </c>
      <c r="BC45" s="136"/>
      <c r="BD45" s="61" t="s">
        <v>1046</v>
      </c>
      <c r="BF45" s="49" t="s">
        <v>637</v>
      </c>
      <c r="BG45" s="50" t="s">
        <v>638</v>
      </c>
      <c r="BH45" s="48">
        <v>3</v>
      </c>
      <c r="BI45" s="49" t="s">
        <v>639</v>
      </c>
      <c r="BJ45" s="193" t="s">
        <v>837</v>
      </c>
      <c r="BK45" s="47" t="s">
        <v>500</v>
      </c>
      <c r="BM45" s="52" t="s">
        <v>769</v>
      </c>
      <c r="BN45" s="50" t="s">
        <v>770</v>
      </c>
    </row>
    <row r="46" spans="2:66" ht="12" customHeight="1" thickBot="1">
      <c r="B46" s="103"/>
      <c r="C46" s="145" t="s">
        <v>103</v>
      </c>
      <c r="D46" s="115"/>
      <c r="E46" s="115"/>
      <c r="F46" s="115"/>
      <c r="G46" s="116"/>
      <c r="H46" s="411"/>
      <c r="I46" s="5" t="s">
        <v>950</v>
      </c>
      <c r="J46" s="5" t="str">
        <f t="shared" si="5"/>
        <v/>
      </c>
      <c r="K46" s="173" t="str">
        <f t="shared" si="15"/>
        <v>BP</v>
      </c>
      <c r="L46" s="166"/>
      <c r="M46" s="84"/>
      <c r="N46" s="13" t="s">
        <v>474</v>
      </c>
      <c r="O46" s="13"/>
      <c r="P46" s="13"/>
      <c r="Q46" s="13"/>
      <c r="R46" s="255"/>
      <c r="S46" s="38">
        <f t="shared" si="10"/>
        <v>15</v>
      </c>
      <c r="T46" s="435" t="str">
        <f t="shared" si="16"/>
        <v>CHECK Pipes and Unions for Leaks. Open Pressure Vessel Vents with Care.</v>
      </c>
      <c r="U46" s="95">
        <f t="shared" si="12"/>
        <v>1.2</v>
      </c>
      <c r="V46" s="38"/>
      <c r="W46" s="43" t="str">
        <f t="shared" si="17"/>
        <v>BP</v>
      </c>
      <c r="X46" s="94" t="str">
        <f t="shared" si="18"/>
        <v/>
      </c>
      <c r="Y46" s="94" t="str">
        <f t="shared" si="13"/>
        <v/>
      </c>
      <c r="Z46" s="94" t="str">
        <f t="shared" si="13"/>
        <v/>
      </c>
      <c r="AA46" s="94" t="str">
        <f t="shared" si="13"/>
        <v>BP</v>
      </c>
      <c r="AB46" s="94" t="str">
        <f t="shared" si="13"/>
        <v/>
      </c>
      <c r="AC46" s="43" t="str">
        <f t="shared" si="14"/>
        <v>BP</v>
      </c>
      <c r="AF46" s="416"/>
      <c r="AG46" s="209" t="s">
        <v>1104</v>
      </c>
      <c r="AH46" s="356" t="s">
        <v>1295</v>
      </c>
      <c r="AI46" s="209" t="s">
        <v>1104</v>
      </c>
      <c r="AJ46" s="211"/>
      <c r="AK46" s="280" t="s">
        <v>1104</v>
      </c>
      <c r="AL46" s="278">
        <f t="shared" si="19"/>
        <v>44</v>
      </c>
      <c r="AM46" s="282"/>
      <c r="AN46" s="317" t="str">
        <f>IF(AM46&lt;&gt;"",COUNTIF(AM$1:AM47,"y"),"")</f>
        <v/>
      </c>
      <c r="AO46" s="275" t="s">
        <v>210</v>
      </c>
      <c r="AP46" s="57">
        <f>COUNTIF(I$2:I$292,AK46)</f>
        <v>1</v>
      </c>
      <c r="AQ46" s="202"/>
      <c r="AR46" s="207" t="s">
        <v>1341</v>
      </c>
      <c r="AS46" s="6">
        <f t="shared" si="9"/>
        <v>44</v>
      </c>
      <c r="AT46" s="62"/>
      <c r="AU46" s="63" t="str">
        <f>IF(AT46&lt;&gt;"",COUNTIF(AT$2:AT46,"y"),"")</f>
        <v/>
      </c>
      <c r="AV46" s="198" t="s">
        <v>1067</v>
      </c>
      <c r="AW46" s="66" t="s">
        <v>1068</v>
      </c>
      <c r="AX46" s="67" t="s">
        <v>1056</v>
      </c>
      <c r="AZ46" s="97" t="s">
        <v>1046</v>
      </c>
      <c r="BA46" s="99" t="s">
        <v>109</v>
      </c>
      <c r="BB46" s="97" t="s">
        <v>1046</v>
      </c>
      <c r="BC46" s="100"/>
      <c r="BD46" s="44" t="s">
        <v>110</v>
      </c>
      <c r="BF46" s="49" t="s">
        <v>640</v>
      </c>
      <c r="BG46" s="50" t="s">
        <v>641</v>
      </c>
      <c r="BH46" s="48">
        <v>3</v>
      </c>
      <c r="BI46" s="49" t="s">
        <v>642</v>
      </c>
      <c r="BJ46" s="50" t="s">
        <v>835</v>
      </c>
      <c r="BK46" s="47" t="s">
        <v>500</v>
      </c>
      <c r="BM46" s="52" t="s">
        <v>716</v>
      </c>
      <c r="BN46" s="50" t="s">
        <v>718</v>
      </c>
    </row>
    <row r="47" spans="2:66" ht="12" customHeight="1" thickBot="1">
      <c r="B47" s="103">
        <v>1</v>
      </c>
      <c r="C47" s="146" t="s">
        <v>130</v>
      </c>
      <c r="D47" s="119"/>
      <c r="E47" s="119"/>
      <c r="F47" s="119"/>
      <c r="G47" s="120"/>
      <c r="H47" s="412"/>
      <c r="I47" s="5" t="s">
        <v>976</v>
      </c>
      <c r="J47" s="5" t="str">
        <f t="shared" si="5"/>
        <v>IS1</v>
      </c>
      <c r="K47" s="173" t="str">
        <f t="shared" si="15"/>
        <v>MS</v>
      </c>
      <c r="L47" s="166"/>
      <c r="M47" s="84" t="s">
        <v>500</v>
      </c>
      <c r="N47" s="14" t="s">
        <v>475</v>
      </c>
      <c r="O47" s="14"/>
      <c r="P47" s="14"/>
      <c r="Q47" s="14"/>
      <c r="R47" s="252"/>
      <c r="S47" s="38">
        <f t="shared" si="10"/>
        <v>16</v>
      </c>
      <c r="T47" s="435" t="str">
        <f t="shared" si="16"/>
        <v xml:space="preserve"> </v>
      </c>
      <c r="U47" s="95">
        <f t="shared" si="12"/>
        <v>1.1800000000000002</v>
      </c>
      <c r="V47" s="38"/>
      <c r="W47" s="43" t="str">
        <f t="shared" si="17"/>
        <v>MS</v>
      </c>
      <c r="X47" s="94" t="str">
        <f t="shared" si="18"/>
        <v/>
      </c>
      <c r="Y47" s="94" t="str">
        <f t="shared" si="13"/>
        <v/>
      </c>
      <c r="Z47" s="94" t="str">
        <f t="shared" si="13"/>
        <v/>
      </c>
      <c r="AA47" s="94" t="str">
        <f t="shared" si="13"/>
        <v>MS</v>
      </c>
      <c r="AB47" s="94" t="str">
        <f t="shared" si="13"/>
        <v/>
      </c>
      <c r="AC47" s="43" t="str">
        <f t="shared" si="14"/>
        <v>MS</v>
      </c>
      <c r="AF47" s="416"/>
      <c r="AG47" s="209" t="s">
        <v>1107</v>
      </c>
      <c r="AH47" s="356" t="s">
        <v>1296</v>
      </c>
      <c r="AI47" s="209" t="s">
        <v>1107</v>
      </c>
      <c r="AJ47" s="213"/>
      <c r="AK47" s="280" t="s">
        <v>1107</v>
      </c>
      <c r="AL47" s="278">
        <f t="shared" si="19"/>
        <v>45</v>
      </c>
      <c r="AM47" s="282"/>
      <c r="AN47" s="317" t="str">
        <f>IF(AM47&lt;&gt;"",COUNTIF(AM$1:AM48,"y"),"")</f>
        <v/>
      </c>
      <c r="AO47" s="275" t="s">
        <v>209</v>
      </c>
      <c r="AP47" s="57">
        <f>COUNTIF(I$2:I$292,AK47)</f>
        <v>0</v>
      </c>
      <c r="AQ47" s="202"/>
      <c r="AR47" s="207"/>
      <c r="AS47" s="6">
        <f t="shared" si="9"/>
        <v>45</v>
      </c>
      <c r="AT47" s="62"/>
      <c r="AU47" s="63" t="str">
        <f>IF(AT47&lt;&gt;"",COUNTIF(AT$2:AT47,"y"),"")</f>
        <v/>
      </c>
      <c r="AV47" s="199" t="s">
        <v>1070</v>
      </c>
      <c r="AW47" s="68" t="s">
        <v>1071</v>
      </c>
      <c r="AX47" s="69" t="s">
        <v>1056</v>
      </c>
      <c r="AZ47" s="97" t="s">
        <v>1049</v>
      </c>
      <c r="BA47" s="98" t="s">
        <v>1260</v>
      </c>
      <c r="BB47" s="97" t="s">
        <v>1049</v>
      </c>
      <c r="BC47" s="101"/>
      <c r="BD47" s="61" t="s">
        <v>1049</v>
      </c>
      <c r="BF47" s="49" t="s">
        <v>643</v>
      </c>
      <c r="BG47" s="50" t="s">
        <v>644</v>
      </c>
      <c r="BH47" s="48">
        <v>3</v>
      </c>
      <c r="BI47" s="49" t="s">
        <v>645</v>
      </c>
      <c r="BJ47" s="50" t="s">
        <v>832</v>
      </c>
      <c r="BK47" s="47" t="s">
        <v>500</v>
      </c>
      <c r="BM47" s="52" t="s">
        <v>710</v>
      </c>
      <c r="BN47" s="50" t="s">
        <v>712</v>
      </c>
    </row>
    <row r="48" spans="2:66" ht="12" customHeight="1" thickBot="1">
      <c r="B48" s="103"/>
      <c r="C48" s="147" t="s">
        <v>97</v>
      </c>
      <c r="D48" s="141"/>
      <c r="E48" s="141"/>
      <c r="F48" s="141"/>
      <c r="G48" s="143"/>
      <c r="H48" s="410" t="s">
        <v>497</v>
      </c>
      <c r="I48" s="5" t="s">
        <v>1200</v>
      </c>
      <c r="J48" s="5" t="str">
        <f t="shared" si="5"/>
        <v/>
      </c>
      <c r="K48" s="173" t="str">
        <f t="shared" si="15"/>
        <v>FV</v>
      </c>
      <c r="L48" s="166"/>
      <c r="M48" s="86" t="s">
        <v>500</v>
      </c>
      <c r="N48" s="15" t="s">
        <v>476</v>
      </c>
      <c r="O48" s="15"/>
      <c r="P48" s="15"/>
      <c r="Q48" s="15"/>
      <c r="R48" s="252"/>
      <c r="S48" s="38">
        <f t="shared" si="10"/>
        <v>17</v>
      </c>
      <c r="T48" s="435" t="str">
        <f t="shared" si="16"/>
        <v>OPERATE ONLY as set-out in Manual. Ensure Maintenance is Up to Date.</v>
      </c>
      <c r="U48" s="95">
        <f t="shared" si="12"/>
        <v>1.1600000000000001</v>
      </c>
      <c r="V48" s="38"/>
      <c r="W48" s="43" t="str">
        <f t="shared" si="17"/>
        <v>FV</v>
      </c>
      <c r="X48" s="94" t="str">
        <f t="shared" si="18"/>
        <v/>
      </c>
      <c r="Y48" s="94" t="str">
        <f t="shared" si="18"/>
        <v/>
      </c>
      <c r="Z48" s="94" t="str">
        <f t="shared" si="18"/>
        <v/>
      </c>
      <c r="AA48" s="94" t="str">
        <f t="shared" si="18"/>
        <v>FV</v>
      </c>
      <c r="AB48" s="94" t="str">
        <f t="shared" si="18"/>
        <v/>
      </c>
      <c r="AC48" s="43" t="str">
        <f t="shared" si="14"/>
        <v>FV</v>
      </c>
      <c r="AF48" s="416"/>
      <c r="AG48" s="209" t="s">
        <v>1109</v>
      </c>
      <c r="AH48" s="356" t="s">
        <v>1297</v>
      </c>
      <c r="AI48" s="209" t="s">
        <v>1109</v>
      </c>
      <c r="AJ48" s="210"/>
      <c r="AK48" s="280" t="s">
        <v>1109</v>
      </c>
      <c r="AL48" s="278">
        <f t="shared" si="19"/>
        <v>46</v>
      </c>
      <c r="AM48" s="282"/>
      <c r="AN48" s="317" t="str">
        <f>IF(AM48&lt;&gt;"",COUNTIF(AM$1:AM49,"y"),"")</f>
        <v/>
      </c>
      <c r="AO48" s="275" t="s">
        <v>208</v>
      </c>
      <c r="AP48" s="57">
        <f>COUNTIF(I$2:I$292,AK48)</f>
        <v>0</v>
      </c>
      <c r="AQ48" s="202"/>
      <c r="AR48" s="207"/>
      <c r="AS48" s="6">
        <f t="shared" si="9"/>
        <v>46</v>
      </c>
      <c r="AT48" s="70"/>
      <c r="AU48" s="63" t="str">
        <f>IF(AT48&lt;&gt;"",COUNTIF(AT$2:AT48,"y"),"")</f>
        <v/>
      </c>
      <c r="AV48" s="178" t="s">
        <v>1073</v>
      </c>
      <c r="AW48" s="64" t="s">
        <v>1074</v>
      </c>
      <c r="AX48" s="65" t="s">
        <v>1075</v>
      </c>
      <c r="AZ48" s="97" t="s">
        <v>1052</v>
      </c>
      <c r="BA48" s="96" t="s">
        <v>1261</v>
      </c>
      <c r="BB48" s="97" t="s">
        <v>1052</v>
      </c>
      <c r="BC48" s="136"/>
      <c r="BD48" s="53" t="s">
        <v>1052</v>
      </c>
      <c r="BF48" s="49" t="s">
        <v>646</v>
      </c>
      <c r="BG48" s="50" t="s">
        <v>647</v>
      </c>
      <c r="BH48" s="48">
        <v>1</v>
      </c>
      <c r="BI48" s="49" t="s">
        <v>648</v>
      </c>
      <c r="BJ48" s="50" t="s">
        <v>833</v>
      </c>
      <c r="BK48" s="47" t="s">
        <v>500</v>
      </c>
      <c r="BM48" s="52" t="s">
        <v>713</v>
      </c>
      <c r="BN48" s="50" t="s">
        <v>715</v>
      </c>
    </row>
    <row r="49" spans="2:66" ht="12" customHeight="1" thickBot="1">
      <c r="B49" s="103">
        <v>1</v>
      </c>
      <c r="C49" s="122" t="s">
        <v>495</v>
      </c>
      <c r="D49" s="123"/>
      <c r="E49" s="123"/>
      <c r="F49" s="123"/>
      <c r="G49" s="124"/>
      <c r="H49" s="411"/>
      <c r="I49" s="5" t="s">
        <v>1199</v>
      </c>
      <c r="J49" s="5" t="str">
        <f t="shared" si="5"/>
        <v>PD1</v>
      </c>
      <c r="K49" s="173" t="str">
        <f t="shared" si="15"/>
        <v>E3</v>
      </c>
      <c r="L49" s="166"/>
      <c r="M49" s="84" t="s">
        <v>500</v>
      </c>
      <c r="N49" s="16" t="s">
        <v>501</v>
      </c>
      <c r="O49" s="16"/>
      <c r="P49" s="16"/>
      <c r="Q49" s="16"/>
      <c r="R49" s="253"/>
      <c r="S49" s="38">
        <f t="shared" si="10"/>
        <v>18</v>
      </c>
      <c r="T49" s="435" t="str">
        <f t="shared" si="16"/>
        <v>No User Servicable Parts. Seek Tech Staff Assistance</v>
      </c>
      <c r="U49" s="95">
        <f t="shared" si="12"/>
        <v>1.1400000000000001</v>
      </c>
      <c r="V49" s="38"/>
      <c r="W49" s="43" t="str">
        <f t="shared" si="17"/>
        <v>E3</v>
      </c>
      <c r="X49" s="94" t="str">
        <f t="shared" si="18"/>
        <v/>
      </c>
      <c r="Y49" s="94" t="str">
        <f t="shared" si="18"/>
        <v/>
      </c>
      <c r="Z49" s="94" t="str">
        <f t="shared" si="18"/>
        <v/>
      </c>
      <c r="AA49" s="94" t="str">
        <f t="shared" si="18"/>
        <v>E3</v>
      </c>
      <c r="AB49" s="94" t="str">
        <f t="shared" si="18"/>
        <v/>
      </c>
      <c r="AC49" s="43" t="str">
        <f t="shared" si="14"/>
        <v>E3</v>
      </c>
      <c r="AF49" s="416"/>
      <c r="AG49" s="209" t="s">
        <v>1111</v>
      </c>
      <c r="AH49" s="356" t="s">
        <v>1298</v>
      </c>
      <c r="AI49" s="209" t="s">
        <v>1111</v>
      </c>
      <c r="AJ49" s="210"/>
      <c r="AK49" s="280" t="s">
        <v>1111</v>
      </c>
      <c r="AL49" s="278">
        <f t="shared" si="19"/>
        <v>47</v>
      </c>
      <c r="AM49" s="282"/>
      <c r="AN49" s="317" t="str">
        <f>IF(AM49&lt;&gt;"",COUNTIF(AM$1:AM50,"y"),"")</f>
        <v/>
      </c>
      <c r="AO49" s="275" t="s">
        <v>124</v>
      </c>
      <c r="AP49" s="57">
        <f>COUNTIF(I$2:I$292,AK49)</f>
        <v>0</v>
      </c>
      <c r="AQ49" s="202"/>
      <c r="AR49" s="207"/>
      <c r="AS49" s="6">
        <f t="shared" si="9"/>
        <v>47</v>
      </c>
      <c r="AT49" s="62"/>
      <c r="AU49" s="63" t="str">
        <f>IF(AT49&lt;&gt;"",COUNTIF(AT$2:AT49,"y"),"")</f>
        <v/>
      </c>
      <c r="AV49" s="194" t="s">
        <v>1077</v>
      </c>
      <c r="AW49" s="66" t="s">
        <v>1078</v>
      </c>
      <c r="AX49" s="67" t="s">
        <v>1075</v>
      </c>
      <c r="AZ49" s="97" t="s">
        <v>1057</v>
      </c>
      <c r="BA49" s="96" t="s">
        <v>1262</v>
      </c>
      <c r="BB49" s="97" t="s">
        <v>1057</v>
      </c>
      <c r="BC49" s="136"/>
      <c r="BD49" s="44" t="s">
        <v>1057</v>
      </c>
      <c r="BF49" s="49" t="s">
        <v>649</v>
      </c>
      <c r="BG49" s="50" t="s">
        <v>650</v>
      </c>
      <c r="BH49" s="48">
        <v>2</v>
      </c>
      <c r="BI49" s="49" t="s">
        <v>651</v>
      </c>
      <c r="BJ49" s="193" t="s">
        <v>877</v>
      </c>
      <c r="BK49" s="47" t="s">
        <v>500</v>
      </c>
      <c r="BM49" s="52" t="s">
        <v>698</v>
      </c>
      <c r="BN49" s="50" t="s">
        <v>700</v>
      </c>
    </row>
    <row r="50" spans="2:66" ht="12" customHeight="1" thickBot="1">
      <c r="B50" s="103"/>
      <c r="C50" s="114" t="s">
        <v>142</v>
      </c>
      <c r="D50" s="115"/>
      <c r="E50" s="115"/>
      <c r="F50" s="115"/>
      <c r="G50" s="116"/>
      <c r="H50" s="411"/>
      <c r="I50" s="5" t="s">
        <v>1170</v>
      </c>
      <c r="J50" s="5" t="str">
        <f t="shared" si="5"/>
        <v/>
      </c>
      <c r="K50" s="173" t="str">
        <f t="shared" si="15"/>
        <v>FE</v>
      </c>
      <c r="L50" s="166"/>
      <c r="M50" s="85"/>
      <c r="N50" s="31"/>
      <c r="O50" s="29"/>
      <c r="P50" s="41"/>
      <c r="Q50" s="40"/>
      <c r="R50" s="240"/>
      <c r="S50" s="38">
        <f t="shared" si="10"/>
        <v>19</v>
      </c>
      <c r="T50" s="435" t="str">
        <f t="shared" si="16"/>
        <v>OPERATE ONLY in well Ventilated Area</v>
      </c>
      <c r="U50" s="95">
        <f t="shared" si="12"/>
        <v>2.12</v>
      </c>
      <c r="V50" s="38"/>
      <c r="W50" s="43" t="str">
        <f t="shared" si="17"/>
        <v>AE</v>
      </c>
      <c r="X50" s="94" t="str">
        <f t="shared" si="18"/>
        <v/>
      </c>
      <c r="Y50" s="94" t="str">
        <f t="shared" si="18"/>
        <v/>
      </c>
      <c r="Z50" s="94" t="str">
        <f t="shared" si="18"/>
        <v>AE</v>
      </c>
      <c r="AA50" s="94" t="str">
        <f t="shared" si="18"/>
        <v/>
      </c>
      <c r="AB50" s="94" t="str">
        <f t="shared" si="18"/>
        <v/>
      </c>
      <c r="AC50" s="43" t="str">
        <f t="shared" si="14"/>
        <v>FE</v>
      </c>
      <c r="AF50" s="416"/>
      <c r="AG50" s="209" t="s">
        <v>1113</v>
      </c>
      <c r="AH50" s="356" t="s">
        <v>1299</v>
      </c>
      <c r="AI50" s="209" t="s">
        <v>1113</v>
      </c>
      <c r="AJ50" s="210"/>
      <c r="AK50" s="280" t="s">
        <v>1113</v>
      </c>
      <c r="AL50" s="278">
        <f t="shared" si="19"/>
        <v>48</v>
      </c>
      <c r="AM50" s="282"/>
      <c r="AN50" s="317" t="str">
        <f>IF(AM50&lt;&gt;"",COUNTIF(AM$1:AM51,"y"),"")</f>
        <v/>
      </c>
      <c r="AO50" s="275" t="s">
        <v>207</v>
      </c>
      <c r="AP50" s="57">
        <f>COUNTIF(I$2:I$292,AK50)</f>
        <v>0</v>
      </c>
      <c r="AQ50" s="202"/>
      <c r="AR50" s="207"/>
      <c r="AS50" s="6">
        <f t="shared" si="9"/>
        <v>48</v>
      </c>
      <c r="AT50" s="70"/>
      <c r="AU50" s="63" t="str">
        <f>IF(AT50&lt;&gt;"",COUNTIF(AT$2:AT50,"y"),"")</f>
        <v/>
      </c>
      <c r="AV50" s="180" t="s">
        <v>1080</v>
      </c>
      <c r="AW50" s="66" t="s">
        <v>1081</v>
      </c>
      <c r="AX50" s="67" t="s">
        <v>1075</v>
      </c>
      <c r="AZ50" s="97" t="s">
        <v>1061</v>
      </c>
      <c r="BA50" s="96" t="s">
        <v>1263</v>
      </c>
      <c r="BB50" s="97" t="s">
        <v>1061</v>
      </c>
      <c r="BC50" s="136"/>
      <c r="BD50" s="44" t="s">
        <v>1061</v>
      </c>
      <c r="BF50" s="49" t="s">
        <v>652</v>
      </c>
      <c r="BG50" s="50" t="s">
        <v>653</v>
      </c>
      <c r="BH50" s="48">
        <v>1</v>
      </c>
      <c r="BI50" s="49" t="s">
        <v>654</v>
      </c>
      <c r="BJ50" s="50" t="s">
        <v>831</v>
      </c>
      <c r="BK50" s="47" t="s">
        <v>500</v>
      </c>
      <c r="BM50" s="52" t="s">
        <v>707</v>
      </c>
      <c r="BN50" s="50" t="s">
        <v>709</v>
      </c>
    </row>
    <row r="51" spans="2:66" ht="12" customHeight="1" thickBot="1">
      <c r="B51" s="103"/>
      <c r="C51" s="148" t="s">
        <v>102</v>
      </c>
      <c r="D51" s="140"/>
      <c r="E51" s="140"/>
      <c r="F51" s="140"/>
      <c r="G51" s="142"/>
      <c r="H51" s="411"/>
      <c r="I51" s="5" t="s">
        <v>1198</v>
      </c>
      <c r="J51" s="5" t="str">
        <f t="shared" si="5"/>
        <v/>
      </c>
      <c r="K51" s="173" t="str">
        <f t="shared" si="15"/>
        <v>FH</v>
      </c>
      <c r="L51" s="166"/>
      <c r="M51" s="85">
        <v>4</v>
      </c>
      <c r="N51" s="373"/>
      <c r="O51" s="374"/>
      <c r="P51" s="374"/>
      <c r="Q51" s="375"/>
      <c r="R51" s="236"/>
      <c r="S51" s="38">
        <f t="shared" si="10"/>
        <v>20</v>
      </c>
      <c r="T51" s="435" t="str">
        <f t="shared" si="16"/>
        <v xml:space="preserve">KEEP AWAY from Persons or Heat Sensitive </v>
      </c>
      <c r="U51" s="95">
        <f t="shared" si="12"/>
        <v>2.1</v>
      </c>
      <c r="V51" s="38"/>
      <c r="W51" s="43" t="str">
        <f t="shared" si="17"/>
        <v>AN</v>
      </c>
      <c r="X51" s="94" t="str">
        <f t="shared" si="18"/>
        <v/>
      </c>
      <c r="Y51" s="94" t="str">
        <f t="shared" si="18"/>
        <v/>
      </c>
      <c r="Z51" s="94" t="str">
        <f t="shared" si="18"/>
        <v>AN</v>
      </c>
      <c r="AA51" s="94" t="str">
        <f t="shared" si="18"/>
        <v/>
      </c>
      <c r="AB51" s="94" t="str">
        <f t="shared" si="18"/>
        <v/>
      </c>
      <c r="AC51" s="43" t="str">
        <f t="shared" si="14"/>
        <v>FH</v>
      </c>
      <c r="AF51" s="416"/>
      <c r="AG51" s="209" t="s">
        <v>1116</v>
      </c>
      <c r="AH51" s="356" t="s">
        <v>1300</v>
      </c>
      <c r="AI51" s="209" t="s">
        <v>1116</v>
      </c>
      <c r="AJ51" s="210"/>
      <c r="AK51" s="280" t="s">
        <v>1116</v>
      </c>
      <c r="AL51" s="278">
        <f t="shared" si="19"/>
        <v>49</v>
      </c>
      <c r="AM51" s="282"/>
      <c r="AN51" s="317" t="str">
        <f>IF(AM51&lt;&gt;"",COUNTIF(AM$1:AM52,"y"),"")</f>
        <v/>
      </c>
      <c r="AO51" s="275" t="s">
        <v>125</v>
      </c>
      <c r="AP51" s="57">
        <f>COUNTIF(I$2:I$292,AK51)</f>
        <v>0</v>
      </c>
      <c r="AQ51" s="202"/>
      <c r="AR51" s="438"/>
      <c r="AS51" s="6">
        <f t="shared" si="9"/>
        <v>49</v>
      </c>
      <c r="AT51" s="70"/>
      <c r="AU51" s="63" t="str">
        <f>IF(AT51&lt;&gt;"",COUNTIF(AT$2:AT51,"y"),"")</f>
        <v/>
      </c>
      <c r="AV51" s="180" t="s">
        <v>1083</v>
      </c>
      <c r="AW51" s="66" t="s">
        <v>1084</v>
      </c>
      <c r="AX51" s="67" t="s">
        <v>1075</v>
      </c>
      <c r="AZ51" s="97" t="s">
        <v>1066</v>
      </c>
      <c r="BA51" s="96" t="s">
        <v>1264</v>
      </c>
      <c r="BB51" s="97" t="s">
        <v>1066</v>
      </c>
      <c r="BC51" s="136"/>
      <c r="BD51" s="61" t="s">
        <v>1066</v>
      </c>
      <c r="BF51" s="49" t="s">
        <v>655</v>
      </c>
      <c r="BG51" s="50" t="s">
        <v>656</v>
      </c>
      <c r="BH51" s="48">
        <v>2</v>
      </c>
      <c r="BI51" s="49" t="s">
        <v>657</v>
      </c>
      <c r="BJ51" s="50" t="s">
        <v>828</v>
      </c>
      <c r="BK51" s="47" t="s">
        <v>500</v>
      </c>
      <c r="BM51" s="52" t="s">
        <v>701</v>
      </c>
      <c r="BN51" s="50" t="s">
        <v>703</v>
      </c>
    </row>
    <row r="52" spans="2:66" ht="12" customHeight="1" thickBot="1">
      <c r="B52" s="103">
        <v>1</v>
      </c>
      <c r="C52" s="139" t="s">
        <v>139</v>
      </c>
      <c r="D52" s="140"/>
      <c r="E52" s="140"/>
      <c r="F52" s="140"/>
      <c r="G52" s="142"/>
      <c r="H52" s="411"/>
      <c r="I52" s="5" t="s">
        <v>138</v>
      </c>
      <c r="J52" s="5" t="str">
        <f t="shared" si="5"/>
        <v>PO1</v>
      </c>
      <c r="K52" s="173" t="str">
        <f t="shared" si="15"/>
        <v>AO</v>
      </c>
      <c r="L52" s="166"/>
      <c r="M52" s="85">
        <v>3</v>
      </c>
      <c r="N52" s="404" t="s">
        <v>457</v>
      </c>
      <c r="O52" s="405"/>
      <c r="P52" s="405"/>
      <c r="Q52" s="406"/>
      <c r="R52" s="237"/>
      <c r="S52" s="38">
        <f t="shared" si="10"/>
        <v>21</v>
      </c>
      <c r="T52" s="435" t="str">
        <f t="shared" si="16"/>
        <v>CLEAR Area for Safe Working Conditions</v>
      </c>
      <c r="U52" s="95">
        <f t="shared" si="12"/>
        <v>2.08</v>
      </c>
      <c r="V52" s="38"/>
      <c r="W52" s="43" t="str">
        <f t="shared" si="17"/>
        <v>AS</v>
      </c>
      <c r="X52" s="94" t="str">
        <f t="shared" si="18"/>
        <v/>
      </c>
      <c r="Y52" s="94" t="str">
        <f t="shared" si="18"/>
        <v/>
      </c>
      <c r="Z52" s="94" t="str">
        <f t="shared" si="18"/>
        <v>AS</v>
      </c>
      <c r="AA52" s="94" t="str">
        <f t="shared" si="18"/>
        <v/>
      </c>
      <c r="AB52" s="94" t="str">
        <f t="shared" si="18"/>
        <v/>
      </c>
      <c r="AC52" s="43" t="str">
        <f t="shared" si="14"/>
        <v>AO</v>
      </c>
      <c r="AF52" s="416"/>
      <c r="AG52" s="209" t="s">
        <v>1118</v>
      </c>
      <c r="AH52" s="356" t="s">
        <v>1301</v>
      </c>
      <c r="AI52" s="209" t="s">
        <v>1118</v>
      </c>
      <c r="AJ52" s="210"/>
      <c r="AK52" s="280" t="s">
        <v>1118</v>
      </c>
      <c r="AL52" s="278">
        <f t="shared" si="19"/>
        <v>50</v>
      </c>
      <c r="AM52" s="282"/>
      <c r="AN52" s="317" t="str">
        <f>IF(AM52&lt;&gt;"",COUNTIF(AM$1:AM53,"y"),"")</f>
        <v/>
      </c>
      <c r="AO52" s="275" t="s">
        <v>206</v>
      </c>
      <c r="AP52" s="57">
        <f>COUNTIF(I$2:I$292,AK52)</f>
        <v>0</v>
      </c>
      <c r="AQ52" s="202"/>
      <c r="AR52" s="207"/>
      <c r="AS52" s="6">
        <f t="shared" si="9"/>
        <v>50</v>
      </c>
      <c r="AT52" s="62"/>
      <c r="AU52" s="63" t="str">
        <f>IF(AT52&lt;&gt;"",COUNTIF(AT$2:AT52,"y"),"")</f>
        <v/>
      </c>
      <c r="AV52" s="181" t="s">
        <v>1086</v>
      </c>
      <c r="AW52" s="68" t="s">
        <v>1087</v>
      </c>
      <c r="AX52" s="69" t="s">
        <v>1075</v>
      </c>
      <c r="AZ52" s="97" t="s">
        <v>1069</v>
      </c>
      <c r="BA52" s="96" t="s">
        <v>1265</v>
      </c>
      <c r="BB52" s="97" t="s">
        <v>1069</v>
      </c>
      <c r="BC52" s="136"/>
      <c r="BD52" s="61" t="s">
        <v>1069</v>
      </c>
      <c r="BF52" s="49" t="s">
        <v>658</v>
      </c>
      <c r="BG52" s="50" t="s">
        <v>659</v>
      </c>
      <c r="BH52" s="48">
        <v>3</v>
      </c>
      <c r="BI52" s="49" t="s">
        <v>660</v>
      </c>
      <c r="BJ52" s="50" t="s">
        <v>878</v>
      </c>
      <c r="BK52" s="47" t="s">
        <v>500</v>
      </c>
      <c r="BM52" s="52" t="s">
        <v>704</v>
      </c>
      <c r="BN52" s="50" t="s">
        <v>706</v>
      </c>
    </row>
    <row r="53" spans="2:66" ht="12" customHeight="1" thickBot="1">
      <c r="B53" s="103">
        <v>1</v>
      </c>
      <c r="C53" s="149" t="s">
        <v>98</v>
      </c>
      <c r="D53" s="140"/>
      <c r="E53" s="140"/>
      <c r="F53" s="140"/>
      <c r="G53" s="142"/>
      <c r="H53" s="411"/>
      <c r="I53" s="5" t="s">
        <v>1201</v>
      </c>
      <c r="J53" s="5" t="str">
        <f t="shared" si="5"/>
        <v>PS1</v>
      </c>
      <c r="K53" s="173" t="str">
        <f t="shared" si="15"/>
        <v>IS</v>
      </c>
      <c r="L53" s="166"/>
      <c r="M53" s="85">
        <v>2</v>
      </c>
      <c r="N53" s="33" t="s">
        <v>504</v>
      </c>
      <c r="O53" s="34" t="s">
        <v>505</v>
      </c>
      <c r="P53" s="35" t="s">
        <v>460</v>
      </c>
      <c r="Q53" s="36" t="s">
        <v>503</v>
      </c>
      <c r="R53" s="245"/>
      <c r="S53" s="38">
        <f t="shared" si="10"/>
        <v>22</v>
      </c>
      <c r="T53" s="435" t="str">
        <f t="shared" si="16"/>
        <v>KEEP CLEAR of Moving Parts. Do Not By-Pass Guards</v>
      </c>
      <c r="U53" s="95">
        <f t="shared" si="12"/>
        <v>1.06</v>
      </c>
      <c r="V53" s="38"/>
      <c r="W53" s="43" t="str">
        <f t="shared" si="17"/>
        <v>FE</v>
      </c>
      <c r="X53" s="94" t="str">
        <f t="shared" si="18"/>
        <v/>
      </c>
      <c r="Y53" s="94" t="str">
        <f t="shared" si="18"/>
        <v/>
      </c>
      <c r="Z53" s="94" t="str">
        <f t="shared" si="18"/>
        <v/>
      </c>
      <c r="AA53" s="94" t="str">
        <f t="shared" si="18"/>
        <v>FE</v>
      </c>
      <c r="AB53" s="94" t="str">
        <f t="shared" si="18"/>
        <v/>
      </c>
      <c r="AC53" s="43" t="str">
        <f t="shared" si="14"/>
        <v>IS</v>
      </c>
      <c r="AF53" s="416"/>
      <c r="AG53" s="209" t="s">
        <v>1121</v>
      </c>
      <c r="AH53" s="356" t="s">
        <v>1302</v>
      </c>
      <c r="AI53" s="209" t="s">
        <v>1121</v>
      </c>
      <c r="AJ53" s="211"/>
      <c r="AK53" s="280" t="s">
        <v>1121</v>
      </c>
      <c r="AL53" s="278">
        <f t="shared" si="19"/>
        <v>51</v>
      </c>
      <c r="AM53" s="282"/>
      <c r="AN53" s="317" t="str">
        <f>IF(AM53&lt;&gt;"",COUNTIF(AM$1:AM54,"y"),"")</f>
        <v/>
      </c>
      <c r="AO53" s="275" t="s">
        <v>205</v>
      </c>
      <c r="AP53" s="57">
        <f>COUNTIF(I$2:I$292,AK53)</f>
        <v>0</v>
      </c>
      <c r="AQ53" s="202"/>
      <c r="AR53" s="207"/>
      <c r="AS53" s="6">
        <f t="shared" si="9"/>
        <v>51</v>
      </c>
      <c r="AT53" s="62"/>
      <c r="AU53" s="63" t="str">
        <f>IF(AT53&lt;&gt;"",COUNTIF(AT$2:AT53,"y"),"")</f>
        <v/>
      </c>
      <c r="AV53" s="179" t="s">
        <v>1089</v>
      </c>
      <c r="AW53" s="66" t="s">
        <v>1090</v>
      </c>
      <c r="AX53" s="67" t="s">
        <v>1091</v>
      </c>
      <c r="AZ53" s="97" t="s">
        <v>1072</v>
      </c>
      <c r="BA53" s="99" t="s">
        <v>1266</v>
      </c>
      <c r="BB53" s="97" t="s">
        <v>1072</v>
      </c>
      <c r="BC53" s="100"/>
      <c r="BD53" s="61" t="s">
        <v>1072</v>
      </c>
      <c r="BF53" s="49" t="s">
        <v>661</v>
      </c>
      <c r="BG53" s="50" t="s">
        <v>662</v>
      </c>
      <c r="BH53" s="48">
        <v>2</v>
      </c>
      <c r="BI53" s="49" t="s">
        <v>663</v>
      </c>
      <c r="BJ53" s="50" t="s">
        <v>879</v>
      </c>
      <c r="BK53" s="47" t="s">
        <v>500</v>
      </c>
      <c r="BM53" s="52" t="s">
        <v>831</v>
      </c>
      <c r="BN53" s="50" t="s">
        <v>657</v>
      </c>
    </row>
    <row r="54" spans="2:66" ht="12" customHeight="1" thickBot="1">
      <c r="B54" s="105"/>
      <c r="C54" s="150" t="s">
        <v>143</v>
      </c>
      <c r="D54" s="151"/>
      <c r="E54" s="151"/>
      <c r="F54" s="151"/>
      <c r="G54" s="152"/>
      <c r="H54" s="412"/>
      <c r="I54" s="5" t="s">
        <v>140</v>
      </c>
      <c r="J54" s="5" t="str">
        <f t="shared" si="5"/>
        <v/>
      </c>
      <c r="K54" s="173" t="str">
        <f t="shared" si="15"/>
        <v>HA</v>
      </c>
      <c r="L54" s="166"/>
      <c r="M54" s="85">
        <v>1</v>
      </c>
      <c r="N54" s="2">
        <v>2</v>
      </c>
      <c r="O54" s="3">
        <v>1</v>
      </c>
      <c r="P54" s="3">
        <f>O54*N54</f>
        <v>2</v>
      </c>
      <c r="Q54" s="4" t="str">
        <f>IF(P54=0,"",IF(P54&lt;6,"L",IF(P54&gt;8,"H","M")))</f>
        <v>L</v>
      </c>
      <c r="R54" s="239"/>
      <c r="S54" s="38">
        <f t="shared" si="10"/>
        <v>23</v>
      </c>
      <c r="T54" s="435" t="str">
        <f t="shared" si="16"/>
        <v>TAKE CARE with storage and handling of Large Chemical Containers</v>
      </c>
      <c r="U54" s="95">
        <f t="shared" si="12"/>
        <v>1.04</v>
      </c>
      <c r="V54" s="38"/>
      <c r="W54" s="43" t="str">
        <f t="shared" si="17"/>
        <v>FH</v>
      </c>
      <c r="X54" s="94" t="str">
        <f t="shared" si="18"/>
        <v/>
      </c>
      <c r="Y54" s="94" t="str">
        <f t="shared" si="18"/>
        <v/>
      </c>
      <c r="Z54" s="94" t="str">
        <f t="shared" si="18"/>
        <v/>
      </c>
      <c r="AA54" s="94" t="str">
        <f t="shared" si="18"/>
        <v>FH</v>
      </c>
      <c r="AB54" s="94" t="str">
        <f t="shared" si="18"/>
        <v/>
      </c>
      <c r="AC54" s="43" t="str">
        <f t="shared" si="14"/>
        <v>HA</v>
      </c>
      <c r="AF54" s="416"/>
      <c r="AG54" s="209" t="s">
        <v>1123</v>
      </c>
      <c r="AH54" s="356" t="s">
        <v>1303</v>
      </c>
      <c r="AI54" s="209" t="s">
        <v>1123</v>
      </c>
      <c r="AJ54" s="213"/>
      <c r="AK54" s="280" t="s">
        <v>1123</v>
      </c>
      <c r="AL54" s="278">
        <f t="shared" si="19"/>
        <v>52</v>
      </c>
      <c r="AM54" s="282"/>
      <c r="AN54" s="317" t="str">
        <f>IF(AM54&lt;&gt;"",COUNTIF(AM$1:AM55,"y"),"")</f>
        <v/>
      </c>
      <c r="AO54" s="275" t="s">
        <v>200</v>
      </c>
      <c r="AP54" s="57">
        <f>COUNTIF(I$2:I$292,AK54)</f>
        <v>0</v>
      </c>
      <c r="AQ54" s="202"/>
      <c r="AR54" s="207"/>
      <c r="AS54" s="6">
        <f t="shared" si="9"/>
        <v>52</v>
      </c>
      <c r="AT54" s="62"/>
      <c r="AU54" s="63" t="str">
        <f>IF(AT54&lt;&gt;"",COUNTIF(AT$2:AT54,"y"),"")</f>
        <v/>
      </c>
      <c r="AV54" s="194" t="s">
        <v>1093</v>
      </c>
      <c r="AW54" s="66" t="s">
        <v>1094</v>
      </c>
      <c r="AX54" s="67" t="s">
        <v>1091</v>
      </c>
      <c r="AZ54" s="97" t="s">
        <v>1076</v>
      </c>
      <c r="BA54" s="98" t="s">
        <v>1287</v>
      </c>
      <c r="BB54" s="97" t="s">
        <v>1076</v>
      </c>
      <c r="BC54" s="101"/>
      <c r="BD54" s="61" t="s">
        <v>1076</v>
      </c>
      <c r="BF54" s="49" t="s">
        <v>664</v>
      </c>
      <c r="BG54" s="50" t="s">
        <v>665</v>
      </c>
      <c r="BH54" s="48">
        <v>1</v>
      </c>
      <c r="BI54" s="49" t="s">
        <v>666</v>
      </c>
      <c r="BJ54" s="50" t="s">
        <v>880</v>
      </c>
      <c r="BK54" s="47" t="s">
        <v>500</v>
      </c>
      <c r="BM54" s="52" t="s">
        <v>832</v>
      </c>
      <c r="BN54" s="50" t="s">
        <v>648</v>
      </c>
    </row>
    <row r="55" spans="2:66" ht="12" customHeight="1" thickBot="1">
      <c r="B55" s="167">
        <v>1</v>
      </c>
      <c r="C55" s="125" t="s">
        <v>105</v>
      </c>
      <c r="D55" s="126"/>
      <c r="E55" s="126"/>
      <c r="F55" s="126"/>
      <c r="G55" s="127"/>
      <c r="H55" s="410" t="s">
        <v>498</v>
      </c>
      <c r="I55" s="5" t="s">
        <v>1184</v>
      </c>
      <c r="J55" s="5" t="str">
        <f t="shared" si="5"/>
        <v>TF1</v>
      </c>
      <c r="K55" s="173" t="str">
        <f t="shared" si="15"/>
        <v>RI</v>
      </c>
      <c r="L55" s="166"/>
      <c r="M55" s="83"/>
      <c r="N55" s="23" t="s">
        <v>477</v>
      </c>
      <c r="O55" s="23"/>
      <c r="P55" s="23"/>
      <c r="Q55" s="23"/>
      <c r="R55" s="247"/>
      <c r="S55" s="38">
        <f t="shared" si="10"/>
        <v>24</v>
      </c>
      <c r="T55" s="435" t="str">
        <f t="shared" si="16"/>
        <v xml:space="preserve"> </v>
      </c>
      <c r="U55" s="95">
        <f t="shared" si="12"/>
        <v>1.02</v>
      </c>
      <c r="V55" s="38"/>
      <c r="W55" s="43" t="str">
        <f t="shared" si="17"/>
        <v>AO</v>
      </c>
      <c r="X55" s="94" t="str">
        <f t="shared" si="18"/>
        <v/>
      </c>
      <c r="Y55" s="94" t="str">
        <f t="shared" si="18"/>
        <v/>
      </c>
      <c r="Z55" s="94" t="str">
        <f t="shared" si="18"/>
        <v/>
      </c>
      <c r="AA55" s="94" t="str">
        <f t="shared" si="18"/>
        <v>AO</v>
      </c>
      <c r="AB55" s="94" t="str">
        <f t="shared" si="18"/>
        <v/>
      </c>
      <c r="AC55" s="43" t="str">
        <f t="shared" si="14"/>
        <v>RI</v>
      </c>
      <c r="AF55" s="416"/>
      <c r="AG55" s="209" t="s">
        <v>1125</v>
      </c>
      <c r="AH55" s="356" t="s">
        <v>1304</v>
      </c>
      <c r="AI55" s="209" t="s">
        <v>1125</v>
      </c>
      <c r="AJ55" s="210"/>
      <c r="AK55" s="280" t="s">
        <v>1125</v>
      </c>
      <c r="AL55" s="278">
        <f t="shared" si="19"/>
        <v>53</v>
      </c>
      <c r="AM55" s="282"/>
      <c r="AN55" s="317" t="str">
        <f>IF(AM55&lt;&gt;"",COUNTIF(AM$1:AM56,"y"),"")</f>
        <v/>
      </c>
      <c r="AO55" s="276" t="s">
        <v>201</v>
      </c>
      <c r="AP55" s="57">
        <f>COUNTIF(I$2:I$292,AK55)</f>
        <v>0</v>
      </c>
      <c r="AQ55" s="202"/>
      <c r="AR55" s="207"/>
      <c r="AS55" s="6">
        <f t="shared" si="9"/>
        <v>53</v>
      </c>
      <c r="AT55" s="62"/>
      <c r="AU55" s="63" t="str">
        <f>IF(AT55&lt;&gt;"",COUNTIF(AT$2:AT55,"y"),"")</f>
        <v/>
      </c>
      <c r="AV55" s="194" t="s">
        <v>1096</v>
      </c>
      <c r="AW55" s="66" t="s">
        <v>1097</v>
      </c>
      <c r="AX55" s="67" t="s">
        <v>1091</v>
      </c>
      <c r="AZ55" s="97" t="s">
        <v>1079</v>
      </c>
      <c r="BA55" s="96" t="s">
        <v>1288</v>
      </c>
      <c r="BB55" s="97" t="s">
        <v>1079</v>
      </c>
      <c r="BC55" s="136"/>
      <c r="BD55" s="61" t="s">
        <v>1079</v>
      </c>
      <c r="BF55" s="49" t="s">
        <v>667</v>
      </c>
      <c r="BG55" s="50" t="s">
        <v>668</v>
      </c>
      <c r="BH55" s="48">
        <v>2</v>
      </c>
      <c r="BI55" s="49" t="s">
        <v>669</v>
      </c>
      <c r="BJ55" s="193" t="s">
        <v>881</v>
      </c>
      <c r="BK55" s="47" t="s">
        <v>500</v>
      </c>
      <c r="BM55" s="52" t="s">
        <v>833</v>
      </c>
      <c r="BN55" s="50" t="s">
        <v>651</v>
      </c>
    </row>
    <row r="56" spans="2:66" ht="12" customHeight="1" thickBot="1">
      <c r="B56" s="103"/>
      <c r="C56" s="122" t="s">
        <v>106</v>
      </c>
      <c r="D56" s="123"/>
      <c r="E56" s="123"/>
      <c r="F56" s="123"/>
      <c r="G56" s="124"/>
      <c r="H56" s="411"/>
      <c r="I56" s="5" t="s">
        <v>1185</v>
      </c>
      <c r="J56" s="5" t="str">
        <f t="shared" si="5"/>
        <v/>
      </c>
      <c r="K56" s="173" t="str">
        <f t="shared" si="15"/>
        <v>RW</v>
      </c>
      <c r="L56" s="166"/>
      <c r="M56" s="84"/>
      <c r="N56" s="18" t="s">
        <v>479</v>
      </c>
      <c r="O56" s="18"/>
      <c r="P56" s="18"/>
      <c r="Q56" s="18"/>
      <c r="R56" s="248"/>
      <c r="S56" s="38">
        <f t="shared" si="10"/>
        <v>25</v>
      </c>
      <c r="T56" s="435" t="str">
        <f t="shared" si="16"/>
        <v>* DO NOT look into Laser. Keep Beam below Eye Level. Eliminate Reflective Surfaces.</v>
      </c>
      <c r="U56" s="95">
        <f t="shared" si="12"/>
        <v>1</v>
      </c>
      <c r="V56" s="38"/>
      <c r="W56" s="43" t="str">
        <f t="shared" si="17"/>
        <v>IS</v>
      </c>
      <c r="X56" s="94" t="str">
        <f t="shared" si="18"/>
        <v/>
      </c>
      <c r="Y56" s="94" t="str">
        <f t="shared" si="18"/>
        <v/>
      </c>
      <c r="Z56" s="94" t="str">
        <f t="shared" si="18"/>
        <v/>
      </c>
      <c r="AA56" s="94" t="str">
        <f t="shared" si="18"/>
        <v>IS</v>
      </c>
      <c r="AB56" s="94" t="str">
        <f t="shared" si="18"/>
        <v/>
      </c>
      <c r="AC56" s="43" t="str">
        <f t="shared" si="14"/>
        <v>RW</v>
      </c>
      <c r="AF56" s="416"/>
      <c r="AG56" s="209" t="s">
        <v>1128</v>
      </c>
      <c r="AH56" s="356" t="s">
        <v>1305</v>
      </c>
      <c r="AI56" s="209" t="s">
        <v>1128</v>
      </c>
      <c r="AJ56" s="210"/>
      <c r="AK56" s="280" t="s">
        <v>1128</v>
      </c>
      <c r="AL56" s="278">
        <f t="shared" si="19"/>
        <v>54</v>
      </c>
      <c r="AM56" s="282"/>
      <c r="AN56" s="317" t="str">
        <f>IF(AM56&lt;&gt;"",COUNTIF(AM$1:AM57,"y"),"")</f>
        <v/>
      </c>
      <c r="AO56" s="275" t="s">
        <v>202</v>
      </c>
      <c r="AP56" s="57">
        <f>COUNTIF(I$2:I$292,AK56)</f>
        <v>0</v>
      </c>
      <c r="AQ56" s="202"/>
      <c r="AR56" s="207"/>
      <c r="AS56" s="6">
        <f t="shared" si="9"/>
        <v>54</v>
      </c>
      <c r="AT56" s="62"/>
      <c r="AU56" s="63" t="str">
        <f>IF(AT56&lt;&gt;"",COUNTIF(AT$2:AT56,"y"),"")</f>
        <v/>
      </c>
      <c r="AV56" s="195" t="s">
        <v>1099</v>
      </c>
      <c r="AW56" s="68" t="s">
        <v>1100</v>
      </c>
      <c r="AX56" s="69" t="s">
        <v>1091</v>
      </c>
      <c r="AZ56" s="97" t="s">
        <v>1082</v>
      </c>
      <c r="BA56" s="96" t="s">
        <v>1289</v>
      </c>
      <c r="BB56" s="97" t="s">
        <v>1082</v>
      </c>
      <c r="BC56" s="136"/>
      <c r="BD56" s="61" t="s">
        <v>1082</v>
      </c>
      <c r="BF56" s="49" t="s">
        <v>670</v>
      </c>
      <c r="BG56" s="50" t="s">
        <v>671</v>
      </c>
      <c r="BH56" s="48">
        <v>1</v>
      </c>
      <c r="BI56" s="49" t="s">
        <v>672</v>
      </c>
      <c r="BJ56" s="50" t="s">
        <v>882</v>
      </c>
      <c r="BK56" s="47" t="s">
        <v>500</v>
      </c>
      <c r="BM56" s="52" t="s">
        <v>834</v>
      </c>
      <c r="BN56" s="50" t="s">
        <v>636</v>
      </c>
    </row>
    <row r="57" spans="2:66" ht="12" customHeight="1" thickBot="1">
      <c r="B57" s="103"/>
      <c r="C57" s="122" t="s">
        <v>107</v>
      </c>
      <c r="D57" s="123"/>
      <c r="E57" s="123"/>
      <c r="F57" s="123"/>
      <c r="G57" s="124"/>
      <c r="H57" s="411"/>
      <c r="I57" s="5" t="s">
        <v>1186</v>
      </c>
      <c r="J57" s="5" t="str">
        <f t="shared" si="5"/>
        <v/>
      </c>
      <c r="K57" s="173" t="e">
        <f t="shared" si="15"/>
        <v>#VALUE!</v>
      </c>
      <c r="L57" s="166"/>
      <c r="M57" s="84" t="s">
        <v>500</v>
      </c>
      <c r="N57" s="19" t="s">
        <v>481</v>
      </c>
      <c r="O57" s="19"/>
      <c r="P57" s="19"/>
      <c r="Q57" s="19"/>
      <c r="R57" s="247"/>
      <c r="S57" s="234"/>
      <c r="T57" s="263"/>
      <c r="U57" s="376" t="str">
        <f>CONCATENATE(X57,Y57,Z57,AA57)</f>
        <v>RURLRMH0H7RRAEANASH2H3H8EEMMBPMSFVE3FEFHAOIS</v>
      </c>
      <c r="V57" s="376"/>
      <c r="W57" s="377"/>
      <c r="X57" s="231" t="str">
        <f>CONCATENATE(X32,X33,X34,X35,X36,X37,X38,X39,X40,X41,X42,X43,X44,X45,X46,X47,X48,X49,X50,X51,X52,X53,X54,X55,X56)</f>
        <v>RU</v>
      </c>
      <c r="Y57" s="231" t="str">
        <f t="shared" ref="Y57" si="20">CONCATENATE(Y32,Y33,Y34,Y35,Y36,Y37,Y38,Y39,Y40,Y41,Y42,Y43,Y44,Y45,Y46,Y47,Y48,Y49,Y50,Y51,Y52,Y53,Y54,Y55,Y56)</f>
        <v>RLRM</v>
      </c>
      <c r="Z57" s="231" t="str">
        <f t="shared" ref="Z57" si="21">CONCATENATE(Z32,Z33,Z34,Z35,Z36,Z37,Z38,Z39,Z40,Z41,Z42,Z43,Z44,Z45,Z46,Z47,Z48,Z49,Z50,Z51,Z52,Z53,Z54,Z55,Z56)</f>
        <v>H0H7RRAEANAS</v>
      </c>
      <c r="AA57" s="231" t="str">
        <f t="shared" ref="AA57" si="22">CONCATENATE(AA32,AA33,AA34,AA35,AA36,AA37,AA38,AA39,AA40,AA41,AA42,AA43,AA44,AA45,AA46,AA47,AA48,AA49,AA50,AA51,AA52,AA53,AA54,AA55,AA56)</f>
        <v>H2H3H8EEMMBPMSFVE3FEFHAOIS</v>
      </c>
      <c r="AB57" s="231" t="str">
        <f t="shared" ref="AB57" si="23">CONCATENATE(AB32,AB33,AB34,AB35,AB36,AB37,AB38,AB39,AB40,AB41,AB42,AB43,AB44,AB45,AB46,AB47,AB48,AB49,AB50,AB51,AB52,AB53,AB54,AB55,AB56)</f>
        <v>HARIRW</v>
      </c>
      <c r="AF57" s="416"/>
      <c r="AG57" s="209" t="s">
        <v>1129</v>
      </c>
      <c r="AH57" s="356" t="s">
        <v>1306</v>
      </c>
      <c r="AI57" s="209" t="s">
        <v>1129</v>
      </c>
      <c r="AJ57" s="210"/>
      <c r="AK57" s="280" t="s">
        <v>1129</v>
      </c>
      <c r="AL57" s="278">
        <f t="shared" si="19"/>
        <v>55</v>
      </c>
      <c r="AM57" s="282"/>
      <c r="AN57" s="317" t="str">
        <f>IF(AM57&lt;&gt;"",COUNTIF(AM$1:AM58,"y"),"")</f>
        <v/>
      </c>
      <c r="AO57" s="275" t="s">
        <v>203</v>
      </c>
      <c r="AP57" s="57">
        <f>COUNTIF(I$2:I$292,AK57)</f>
        <v>1</v>
      </c>
      <c r="AQ57" s="202"/>
      <c r="AR57" s="207" t="s">
        <v>1342</v>
      </c>
      <c r="AS57" s="6">
        <f t="shared" si="9"/>
        <v>55</v>
      </c>
      <c r="AT57" s="62"/>
      <c r="AU57" s="63" t="str">
        <f>IF(AT57&lt;&gt;"",COUNTIF(AT$2:AT57,"y"),"")</f>
        <v/>
      </c>
      <c r="AV57" s="183" t="s">
        <v>1102</v>
      </c>
      <c r="AW57" s="75"/>
      <c r="AX57" s="76" t="s">
        <v>1103</v>
      </c>
      <c r="AZ57" s="97" t="s">
        <v>1085</v>
      </c>
      <c r="BA57" s="96" t="s">
        <v>1290</v>
      </c>
      <c r="BB57" s="97" t="s">
        <v>1085</v>
      </c>
      <c r="BC57" s="136"/>
      <c r="BD57" s="61" t="s">
        <v>1085</v>
      </c>
      <c r="BF57" s="49" t="s">
        <v>673</v>
      </c>
      <c r="BG57" s="50" t="s">
        <v>674</v>
      </c>
      <c r="BH57" s="48">
        <v>3</v>
      </c>
      <c r="BI57" s="49" t="s">
        <v>675</v>
      </c>
      <c r="BJ57" s="50" t="s">
        <v>883</v>
      </c>
      <c r="BK57" s="47" t="s">
        <v>500</v>
      </c>
      <c r="BM57" s="52" t="s">
        <v>835</v>
      </c>
      <c r="BN57" s="50" t="s">
        <v>645</v>
      </c>
    </row>
    <row r="58" spans="2:66" ht="12" customHeight="1" thickBot="1">
      <c r="C58" s="122" t="s">
        <v>108</v>
      </c>
      <c r="D58" s="123"/>
      <c r="E58" s="123"/>
      <c r="F58" s="123"/>
      <c r="G58" s="124"/>
      <c r="H58" s="411"/>
      <c r="I58" s="5" t="s">
        <v>1189</v>
      </c>
      <c r="J58" s="5" t="str">
        <f t="shared" si="5"/>
        <v/>
      </c>
      <c r="K58" s="173" t="e">
        <f t="shared" si="15"/>
        <v>#VALUE!</v>
      </c>
      <c r="L58" s="166"/>
      <c r="M58" s="86" t="s">
        <v>500</v>
      </c>
      <c r="N58" s="20" t="s">
        <v>483</v>
      </c>
      <c r="O58" s="20"/>
      <c r="P58" s="20"/>
      <c r="Q58" s="20"/>
      <c r="R58" s="247"/>
      <c r="S58" s="234"/>
      <c r="T58" s="263"/>
      <c r="U58" s="380" t="s">
        <v>1309</v>
      </c>
      <c r="V58" s="380"/>
      <c r="W58" s="380"/>
      <c r="AB58" s="37" t="s">
        <v>500</v>
      </c>
      <c r="AF58" s="416"/>
      <c r="AG58" s="209" t="s">
        <v>1130</v>
      </c>
      <c r="AH58" s="356" t="s">
        <v>1307</v>
      </c>
      <c r="AI58" s="209" t="s">
        <v>1130</v>
      </c>
      <c r="AJ58" s="210"/>
      <c r="AK58" s="280" t="s">
        <v>1130</v>
      </c>
      <c r="AL58" s="278">
        <f t="shared" si="19"/>
        <v>56</v>
      </c>
      <c r="AM58" s="282"/>
      <c r="AN58" s="317" t="str">
        <f>IF(AM58&lt;&gt;"",COUNTIF(AM$1:AM59,"y"),"")</f>
        <v/>
      </c>
      <c r="AO58" s="275" t="s">
        <v>204</v>
      </c>
      <c r="AP58" s="57">
        <f>COUNTIF(I$2:I$292,AK58)</f>
        <v>0</v>
      </c>
      <c r="AQ58" s="202"/>
      <c r="AR58" s="438"/>
      <c r="AS58" s="6">
        <f t="shared" si="9"/>
        <v>56</v>
      </c>
      <c r="AT58" s="62"/>
      <c r="AU58" s="63" t="str">
        <f>IF(AT58&lt;&gt;"",COUNTIF(AT$2:AT58,"y"),"")</f>
        <v/>
      </c>
      <c r="AV58" s="183" t="s">
        <v>1105</v>
      </c>
      <c r="AW58" s="75"/>
      <c r="AX58" s="76" t="s">
        <v>1106</v>
      </c>
      <c r="AZ58" s="97" t="s">
        <v>1088</v>
      </c>
      <c r="BA58" s="96" t="s">
        <v>1291</v>
      </c>
      <c r="BB58" s="97" t="s">
        <v>1088</v>
      </c>
      <c r="BC58" s="136"/>
      <c r="BD58" s="61" t="s">
        <v>1088</v>
      </c>
      <c r="BF58" s="49" t="s">
        <v>676</v>
      </c>
      <c r="BG58" s="50" t="s">
        <v>677</v>
      </c>
      <c r="BH58" s="48">
        <v>4</v>
      </c>
      <c r="BI58" s="49" t="s">
        <v>678</v>
      </c>
      <c r="BJ58" s="50" t="s">
        <v>884</v>
      </c>
      <c r="BK58" s="47" t="s">
        <v>500</v>
      </c>
      <c r="BM58" s="52" t="s">
        <v>836</v>
      </c>
      <c r="BN58" s="50" t="s">
        <v>639</v>
      </c>
    </row>
    <row r="59" spans="2:66" ht="12" customHeight="1" thickBot="1">
      <c r="B59" s="103"/>
      <c r="C59" s="153" t="s">
        <v>104</v>
      </c>
      <c r="D59" s="119"/>
      <c r="E59" s="119"/>
      <c r="F59" s="119"/>
      <c r="G59" s="120"/>
      <c r="H59" s="412"/>
      <c r="I59" s="5" t="s">
        <v>1190</v>
      </c>
      <c r="J59" s="5" t="str">
        <f t="shared" si="5"/>
        <v/>
      </c>
      <c r="K59" s="173" t="e">
        <f t="shared" si="15"/>
        <v>#VALUE!</v>
      </c>
      <c r="L59" s="166"/>
      <c r="M59" s="84" t="s">
        <v>500</v>
      </c>
      <c r="N59" s="21" t="s">
        <v>485</v>
      </c>
      <c r="O59" s="21"/>
      <c r="P59" s="21"/>
      <c r="Q59" s="21"/>
      <c r="R59" s="249"/>
      <c r="S59" s="234"/>
      <c r="T59" s="263"/>
      <c r="U59" s="264"/>
      <c r="V59" s="38"/>
      <c r="W59" s="90"/>
      <c r="AC59" s="90"/>
      <c r="AF59" s="416"/>
      <c r="AG59" s="209" t="s">
        <v>1131</v>
      </c>
      <c r="AH59" s="356" t="s">
        <v>1308</v>
      </c>
      <c r="AI59" s="209" t="s">
        <v>1131</v>
      </c>
      <c r="AJ59" s="210"/>
      <c r="AK59" s="280" t="s">
        <v>1131</v>
      </c>
      <c r="AL59" s="278">
        <f t="shared" si="19"/>
        <v>57</v>
      </c>
      <c r="AM59" s="282"/>
      <c r="AN59" s="317" t="str">
        <f>IF(AM59&lt;&gt;"",COUNTIF(AM$1:AM60,"y"),"")</f>
        <v/>
      </c>
      <c r="AO59" s="275" t="s">
        <v>128</v>
      </c>
      <c r="AP59" s="57">
        <f>COUNTIF(I$2:I$292,AK59)</f>
        <v>0</v>
      </c>
      <c r="AQ59" s="202"/>
      <c r="AR59" s="207"/>
      <c r="AS59" s="6">
        <f t="shared" si="9"/>
        <v>57</v>
      </c>
      <c r="AT59" s="62"/>
      <c r="AU59" s="63" t="str">
        <f>IF(AT59&lt;&gt;"",COUNTIF(AT$2:AT59,"y"),"")</f>
        <v/>
      </c>
      <c r="AV59" s="183" t="s">
        <v>1108</v>
      </c>
      <c r="AW59" s="75"/>
      <c r="AX59" s="76" t="s">
        <v>1106</v>
      </c>
      <c r="AZ59" s="97" t="s">
        <v>1092</v>
      </c>
      <c r="BA59" s="96" t="s">
        <v>1292</v>
      </c>
      <c r="BB59" s="97" t="s">
        <v>1092</v>
      </c>
      <c r="BC59" s="136"/>
      <c r="BD59" s="61" t="s">
        <v>1092</v>
      </c>
      <c r="BF59" s="49" t="s">
        <v>679</v>
      </c>
      <c r="BG59" s="50" t="s">
        <v>680</v>
      </c>
      <c r="BH59" s="48">
        <v>4</v>
      </c>
      <c r="BI59" s="49" t="s">
        <v>681</v>
      </c>
      <c r="BJ59" s="50" t="s">
        <v>885</v>
      </c>
      <c r="BK59" s="47" t="s">
        <v>500</v>
      </c>
      <c r="BM59" s="52" t="s">
        <v>837</v>
      </c>
      <c r="BN59" s="50" t="s">
        <v>642</v>
      </c>
    </row>
    <row r="60" spans="2:66" ht="12" customHeight="1" thickBot="1">
      <c r="B60" s="103">
        <v>1</v>
      </c>
      <c r="C60" s="407" t="s">
        <v>487</v>
      </c>
      <c r="D60" s="408"/>
      <c r="E60" s="408"/>
      <c r="F60" s="408"/>
      <c r="G60" s="408"/>
      <c r="H60" s="409"/>
      <c r="I60" s="5" t="s">
        <v>1205</v>
      </c>
      <c r="J60" s="5" t="str">
        <f t="shared" si="5"/>
        <v>sp1</v>
      </c>
      <c r="K60" s="173" t="e">
        <f t="shared" si="15"/>
        <v>#VALUE!</v>
      </c>
      <c r="L60" s="166"/>
      <c r="M60" s="87"/>
      <c r="N60" s="9"/>
      <c r="O60" s="9"/>
      <c r="Q60" s="40"/>
      <c r="R60" s="240"/>
      <c r="S60" s="234"/>
      <c r="T60" s="263" t="e">
        <f>IF(K60&lt;&gt;"",VLOOKUP(K60,$AK$3:$AR$202,7),"")</f>
        <v>#VALUE!</v>
      </c>
      <c r="V60" s="38"/>
      <c r="AF60" s="416"/>
      <c r="AG60" s="209" t="s">
        <v>1132</v>
      </c>
      <c r="AH60" s="356" t="s">
        <v>0</v>
      </c>
      <c r="AI60" s="209" t="s">
        <v>1132</v>
      </c>
      <c r="AJ60" s="210"/>
      <c r="AK60" s="280" t="s">
        <v>1132</v>
      </c>
      <c r="AL60" s="278">
        <f t="shared" si="19"/>
        <v>58</v>
      </c>
      <c r="AM60" s="282"/>
      <c r="AN60" s="317" t="str">
        <f>IF(AM60&lt;&gt;"",COUNTIF(AM$1:AM61,"y"),"")</f>
        <v/>
      </c>
      <c r="AO60" s="275" t="s">
        <v>126</v>
      </c>
      <c r="AP60" s="57">
        <f>COUNTIF(I$2:I$292,AK60)</f>
        <v>0</v>
      </c>
      <c r="AQ60" s="202"/>
      <c r="AR60" s="207"/>
      <c r="AS60" s="6">
        <f t="shared" si="9"/>
        <v>58</v>
      </c>
      <c r="AT60" s="62"/>
      <c r="AU60" s="63" t="str">
        <f>IF(AT60&lt;&gt;"",COUNTIF(AT$2:AT60,"y"),"")</f>
        <v/>
      </c>
      <c r="AV60" s="184" t="s">
        <v>1110</v>
      </c>
      <c r="AW60" s="75"/>
      <c r="AX60" s="76" t="s">
        <v>505</v>
      </c>
      <c r="AZ60" s="97" t="s">
        <v>1095</v>
      </c>
      <c r="BA60" s="96" t="s">
        <v>996</v>
      </c>
      <c r="BB60" s="97" t="s">
        <v>1095</v>
      </c>
      <c r="BC60" s="136"/>
      <c r="BD60" s="44" t="s">
        <v>1095</v>
      </c>
      <c r="BF60" s="49" t="s">
        <v>682</v>
      </c>
      <c r="BG60" s="50" t="s">
        <v>683</v>
      </c>
      <c r="BH60" s="48">
        <v>4</v>
      </c>
      <c r="BI60" s="49" t="s">
        <v>684</v>
      </c>
      <c r="BJ60" s="50" t="s">
        <v>886</v>
      </c>
      <c r="BK60" s="47" t="s">
        <v>500</v>
      </c>
      <c r="BM60" s="52" t="s">
        <v>838</v>
      </c>
      <c r="BN60" s="50" t="s">
        <v>564</v>
      </c>
    </row>
    <row r="61" spans="2:66" ht="12" customHeight="1" thickBot="1">
      <c r="B61" s="103"/>
      <c r="D61" s="115"/>
      <c r="E61" s="115"/>
      <c r="F61" s="115"/>
      <c r="G61" s="115"/>
      <c r="H61" s="9"/>
      <c r="J61" s="5" t="str">
        <f t="shared" ref="J61:J105" si="24">IF(B61&lt;&gt;"",CONCATENATE(I61,B61),"")</f>
        <v/>
      </c>
      <c r="K61" s="174"/>
      <c r="L61" s="166"/>
      <c r="M61" s="85">
        <v>4</v>
      </c>
      <c r="N61" s="373"/>
      <c r="O61" s="374"/>
      <c r="P61" s="374"/>
      <c r="Q61" s="375"/>
      <c r="R61" s="236"/>
      <c r="S61" s="234"/>
      <c r="T61" s="263" t="str">
        <f>IF(K61&lt;&gt;"",VLOOKUP(K61,$AK$3:$AR$202,7),"")</f>
        <v/>
      </c>
      <c r="V61" s="38"/>
      <c r="AF61" s="416"/>
      <c r="AG61" s="213" t="s">
        <v>1133</v>
      </c>
      <c r="AH61" s="357" t="s">
        <v>1</v>
      </c>
      <c r="AI61" s="213" t="s">
        <v>1133</v>
      </c>
      <c r="AJ61" s="213" t="s">
        <v>1228</v>
      </c>
      <c r="AK61" s="280" t="s">
        <v>1133</v>
      </c>
      <c r="AL61" s="278">
        <f t="shared" si="19"/>
        <v>59</v>
      </c>
      <c r="AM61" s="282"/>
      <c r="AN61" s="317" t="str">
        <f>IF(AM61&lt;&gt;"",COUNTIF(AM$1:AM62,"y"),"")</f>
        <v/>
      </c>
      <c r="AO61" s="275" t="s">
        <v>127</v>
      </c>
      <c r="AP61" s="57">
        <f>COUNTIF(I$2:I$292,AK61)</f>
        <v>0</v>
      </c>
      <c r="AQ61" s="202"/>
      <c r="AR61" s="438"/>
      <c r="AS61" s="6">
        <f t="shared" si="9"/>
        <v>59</v>
      </c>
      <c r="AT61" s="62"/>
      <c r="AU61" s="63" t="str">
        <f>IF(AT61&lt;&gt;"",COUNTIF(AT$2:AT61,"y"),"")</f>
        <v/>
      </c>
      <c r="AV61" s="184" t="s">
        <v>1112</v>
      </c>
      <c r="AW61" s="75"/>
      <c r="AX61" s="76" t="s">
        <v>505</v>
      </c>
      <c r="AZ61" s="97" t="s">
        <v>1098</v>
      </c>
      <c r="BA61" s="96" t="s">
        <v>1293</v>
      </c>
      <c r="BB61" s="97" t="s">
        <v>1098</v>
      </c>
      <c r="BC61" s="136"/>
      <c r="BD61" s="61" t="s">
        <v>1098</v>
      </c>
      <c r="BF61" s="49" t="s">
        <v>685</v>
      </c>
      <c r="BG61" s="50" t="s">
        <v>686</v>
      </c>
      <c r="BH61" s="48">
        <v>4</v>
      </c>
      <c r="BI61" s="49" t="s">
        <v>687</v>
      </c>
      <c r="BJ61" s="50" t="s">
        <v>887</v>
      </c>
      <c r="BK61" s="47" t="s">
        <v>500</v>
      </c>
      <c r="BM61" s="52" t="s">
        <v>839</v>
      </c>
      <c r="BN61" s="50" t="s">
        <v>567</v>
      </c>
    </row>
    <row r="62" spans="2:66" ht="12" customHeight="1" thickBot="1">
      <c r="C62" s="128" t="s">
        <v>448</v>
      </c>
      <c r="D62" s="128"/>
      <c r="E62" s="128"/>
      <c r="F62" s="128"/>
      <c r="G62" s="128"/>
      <c r="J62" s="5" t="str">
        <f t="shared" si="24"/>
        <v/>
      </c>
      <c r="K62" s="174"/>
      <c r="L62" s="166"/>
      <c r="M62" s="85">
        <v>3</v>
      </c>
      <c r="N62" s="404" t="s">
        <v>457</v>
      </c>
      <c r="O62" s="405"/>
      <c r="P62" s="405"/>
      <c r="Q62" s="406"/>
      <c r="R62" s="237"/>
      <c r="S62" s="38"/>
      <c r="T62" s="228" t="s">
        <v>391</v>
      </c>
      <c r="U62" s="219" t="s">
        <v>460</v>
      </c>
      <c r="V62" s="220"/>
      <c r="W62" s="221"/>
      <c r="X62" s="229">
        <v>4</v>
      </c>
      <c r="Y62" s="229">
        <v>3</v>
      </c>
      <c r="Z62" s="229">
        <v>2</v>
      </c>
      <c r="AA62" s="229">
        <v>1</v>
      </c>
      <c r="AB62" s="221"/>
      <c r="AC62" s="221" t="str">
        <f>MID(U$28,2*S94-1,2)</f>
        <v/>
      </c>
      <c r="AD62" s="223"/>
      <c r="AF62" s="413"/>
      <c r="AG62" s="78" t="s">
        <v>296</v>
      </c>
      <c r="AH62" s="352" t="s">
        <v>134</v>
      </c>
      <c r="AI62" s="78" t="s">
        <v>296</v>
      </c>
      <c r="AJ62" s="283" t="s">
        <v>1230</v>
      </c>
      <c r="AK62" s="284" t="s">
        <v>296</v>
      </c>
      <c r="AL62" s="285">
        <f t="shared" ref="AL62:AL79" si="25">AL61+1</f>
        <v>60</v>
      </c>
      <c r="AM62" s="71"/>
      <c r="AN62" s="316" t="str">
        <f>IF(AM62&lt;&gt;"",COUNTIF(AM$1:AM63,"y"),"")</f>
        <v/>
      </c>
      <c r="AO62" s="286" t="s">
        <v>191</v>
      </c>
      <c r="AP62" s="57">
        <f>COUNTIF(I$2:I$292,AK62)</f>
        <v>1</v>
      </c>
      <c r="AQ62" s="202"/>
      <c r="AR62" s="207" t="s">
        <v>1360</v>
      </c>
      <c r="AS62" s="6">
        <f t="shared" si="9"/>
        <v>60</v>
      </c>
      <c r="AT62" s="62"/>
      <c r="AU62" s="63" t="str">
        <f>IF(AT62&lt;&gt;"",COUNTIF(AT$2:AT62,"y"),"")</f>
        <v/>
      </c>
      <c r="AV62" s="196" t="s">
        <v>1114</v>
      </c>
      <c r="AW62" s="75"/>
      <c r="AX62" s="76" t="s">
        <v>1115</v>
      </c>
      <c r="AZ62" s="97" t="s">
        <v>1101</v>
      </c>
      <c r="BA62" s="96" t="s">
        <v>1294</v>
      </c>
      <c r="BB62" s="97" t="s">
        <v>1101</v>
      </c>
      <c r="BC62" s="136"/>
      <c r="BD62" s="61" t="s">
        <v>1101</v>
      </c>
      <c r="BF62" s="49" t="s">
        <v>688</v>
      </c>
      <c r="BG62" s="50" t="s">
        <v>689</v>
      </c>
      <c r="BH62" s="48">
        <v>4</v>
      </c>
      <c r="BI62" s="49" t="s">
        <v>690</v>
      </c>
      <c r="BJ62" s="193" t="s">
        <v>830</v>
      </c>
      <c r="BK62" s="47" t="s">
        <v>500</v>
      </c>
      <c r="BM62" s="52" t="s">
        <v>840</v>
      </c>
      <c r="BN62" s="50" t="s">
        <v>570</v>
      </c>
    </row>
    <row r="63" spans="2:66" ht="12" customHeight="1" thickBot="1">
      <c r="B63" s="103"/>
      <c r="C63" s="115" t="s">
        <v>449</v>
      </c>
      <c r="D63" s="115"/>
      <c r="E63" s="115"/>
      <c r="F63" s="115"/>
      <c r="G63" s="115"/>
      <c r="I63" s="5" t="s">
        <v>322</v>
      </c>
      <c r="J63" s="5" t="str">
        <f t="shared" si="24"/>
        <v/>
      </c>
      <c r="K63" s="174" t="str">
        <f t="shared" ref="K63:K104" si="26">MID(U$94,2*S63-1,2)</f>
        <v>XH</v>
      </c>
      <c r="L63" s="166" t="str">
        <f>IF(K63&lt;&gt;"",VLOOKUP(K63,$AG$3:$AH$293,2),"")</f>
        <v>FumeHood</v>
      </c>
      <c r="M63" s="85">
        <v>2</v>
      </c>
      <c r="N63" s="33" t="s">
        <v>504</v>
      </c>
      <c r="O63" s="34" t="s">
        <v>505</v>
      </c>
      <c r="P63" s="35" t="s">
        <v>460</v>
      </c>
      <c r="Q63" s="36" t="s">
        <v>503</v>
      </c>
      <c r="R63" s="245"/>
      <c r="S63" s="38">
        <f t="shared" si="10"/>
        <v>1</v>
      </c>
      <c r="T63" s="216" t="str">
        <f>IF(K63&lt;&gt;"",VLOOKUP(K63,$AK$3:$AR$294,5),"")</f>
        <v>Operate Only in Fume Hood</v>
      </c>
      <c r="U63" s="224">
        <f t="shared" ref="U63:U93" si="27">IF(W63="",0,VALUE(MID(U$95,3*S63,1))+(50-S63)/50-0.5)</f>
        <v>3.48</v>
      </c>
      <c r="V63" s="220"/>
      <c r="W63" s="221" t="str">
        <f t="shared" ref="W63:W93" si="28">MID(U$95,3*S63-2,2)</f>
        <v>XH</v>
      </c>
      <c r="X63" s="222" t="str">
        <f t="shared" ref="X63:AA82" si="29">IF(INT($U63)=X$2,$W63,"")</f>
        <v/>
      </c>
      <c r="Y63" s="222" t="str">
        <f t="shared" si="29"/>
        <v>XH</v>
      </c>
      <c r="Z63" s="222" t="str">
        <f t="shared" si="29"/>
        <v/>
      </c>
      <c r="AA63" s="222" t="str">
        <f t="shared" si="29"/>
        <v/>
      </c>
      <c r="AB63" s="221"/>
      <c r="AC63" s="221" t="str">
        <f t="shared" ref="AC63:AC93" si="30">MID(U$94,2*S63-1,2)</f>
        <v>XH</v>
      </c>
      <c r="AD63" s="223"/>
      <c r="AF63" s="414"/>
      <c r="AG63" s="78" t="s">
        <v>313</v>
      </c>
      <c r="AH63" s="353" t="s">
        <v>1229</v>
      </c>
      <c r="AI63" s="78" t="s">
        <v>313</v>
      </c>
      <c r="AJ63" s="283" t="s">
        <v>1232</v>
      </c>
      <c r="AK63" s="289" t="s">
        <v>313</v>
      </c>
      <c r="AL63" s="285">
        <f t="shared" si="25"/>
        <v>61</v>
      </c>
      <c r="AM63" s="71"/>
      <c r="AN63" s="316" t="str">
        <f>IF(AM63&lt;&gt;"",COUNTIF(AM$1:AM64,"y"),"")</f>
        <v/>
      </c>
      <c r="AO63" s="290" t="s">
        <v>182</v>
      </c>
      <c r="AP63" s="57">
        <f>COUNTIF(I$2:I$292,AK63)</f>
        <v>0</v>
      </c>
      <c r="AQ63" s="202"/>
      <c r="AR63" s="286" t="s">
        <v>1346</v>
      </c>
      <c r="AS63" s="6">
        <f t="shared" si="9"/>
        <v>61</v>
      </c>
      <c r="AT63" s="62"/>
      <c r="AU63" s="63" t="str">
        <f>IF(AT63&lt;&gt;"",COUNTIF(AT$2:AT63,"y"),"")</f>
        <v/>
      </c>
      <c r="AV63" s="196" t="s">
        <v>1117</v>
      </c>
      <c r="AW63" s="75"/>
      <c r="AX63" s="76" t="s">
        <v>1115</v>
      </c>
      <c r="AZ63" s="97" t="s">
        <v>1104</v>
      </c>
      <c r="BA63" s="96" t="s">
        <v>1295</v>
      </c>
      <c r="BB63" s="97" t="s">
        <v>1104</v>
      </c>
      <c r="BC63" s="136"/>
      <c r="BD63" s="77" t="s">
        <v>1104</v>
      </c>
      <c r="BF63" s="49" t="s">
        <v>691</v>
      </c>
      <c r="BG63" s="50" t="s">
        <v>692</v>
      </c>
      <c r="BH63" s="48">
        <v>4</v>
      </c>
      <c r="BI63" s="49" t="s">
        <v>693</v>
      </c>
      <c r="BJ63" s="50" t="s">
        <v>888</v>
      </c>
      <c r="BK63" s="47" t="s">
        <v>500</v>
      </c>
      <c r="BM63" s="51"/>
      <c r="BN63" s="50"/>
    </row>
    <row r="64" spans="2:66" ht="12" customHeight="1" thickBot="1">
      <c r="B64" s="103"/>
      <c r="C64" s="115" t="s">
        <v>450</v>
      </c>
      <c r="D64" s="115"/>
      <c r="E64" s="115"/>
      <c r="F64" s="115"/>
      <c r="G64" s="115"/>
      <c r="I64" s="5" t="s">
        <v>323</v>
      </c>
      <c r="J64" s="5" t="str">
        <f t="shared" si="24"/>
        <v/>
      </c>
      <c r="K64" s="174" t="str">
        <f t="shared" si="26"/>
        <v>XE</v>
      </c>
      <c r="L64" s="166" t="str">
        <f>IF(K64&lt;&gt;"",VLOOKUP(K64,$AG$3:$AH$293,2),"")</f>
        <v>Emergency Stop</v>
      </c>
      <c r="M64" s="85">
        <v>1</v>
      </c>
      <c r="N64" s="2">
        <v>2</v>
      </c>
      <c r="O64" s="3">
        <v>2</v>
      </c>
      <c r="P64" s="3">
        <f>O64*N64</f>
        <v>4</v>
      </c>
      <c r="Q64" s="4" t="str">
        <f>IF(P64=0,"",IF(P64&lt;6,"L",IF(P64&gt;8,"H","M")))</f>
        <v>L</v>
      </c>
      <c r="R64" s="239"/>
      <c r="S64" s="38">
        <f t="shared" si="10"/>
        <v>2</v>
      </c>
      <c r="T64" s="216" t="str">
        <f>IF(K64&lt;&gt;"",VLOOKUP(K64,$AK$3:$AR$294,5),"")</f>
        <v>Emergency Stop Button is installed to Shut-Down Equipment in Case of Failure or Danger</v>
      </c>
      <c r="U64" s="224">
        <f t="shared" si="27"/>
        <v>2.46</v>
      </c>
      <c r="V64" s="220"/>
      <c r="W64" s="221" t="str">
        <f t="shared" si="28"/>
        <v>X4</v>
      </c>
      <c r="X64" s="222" t="str">
        <f t="shared" si="29"/>
        <v/>
      </c>
      <c r="Y64" s="222" t="str">
        <f t="shared" si="29"/>
        <v/>
      </c>
      <c r="Z64" s="222" t="str">
        <f t="shared" si="29"/>
        <v>X4</v>
      </c>
      <c r="AA64" s="222" t="str">
        <f t="shared" si="29"/>
        <v/>
      </c>
      <c r="AB64" s="221"/>
      <c r="AC64" s="221" t="str">
        <f t="shared" si="30"/>
        <v>XE</v>
      </c>
      <c r="AD64" s="223"/>
      <c r="AE64" s="132"/>
      <c r="AF64" s="414"/>
      <c r="AG64" s="78" t="s">
        <v>297</v>
      </c>
      <c r="AH64" s="353" t="s">
        <v>1231</v>
      </c>
      <c r="AI64" s="78" t="s">
        <v>297</v>
      </c>
      <c r="AJ64" s="283" t="s">
        <v>1234</v>
      </c>
      <c r="AK64" s="77" t="s">
        <v>297</v>
      </c>
      <c r="AL64" s="285">
        <f t="shared" si="25"/>
        <v>62</v>
      </c>
      <c r="AM64" s="71"/>
      <c r="AN64" s="316" t="str">
        <f>IF(AM64&lt;&gt;"",COUNTIF(AM$1:AM65,"y"),"")</f>
        <v/>
      </c>
      <c r="AO64" s="290" t="s">
        <v>1315</v>
      </c>
      <c r="AP64" s="57">
        <f>COUNTIF(I$2:I$292,AK64)</f>
        <v>1</v>
      </c>
      <c r="AQ64" s="202"/>
      <c r="AR64" s="438" t="s">
        <v>1345</v>
      </c>
      <c r="AS64" s="6">
        <f t="shared" si="9"/>
        <v>62</v>
      </c>
      <c r="AT64" s="62"/>
      <c r="AU64" s="63" t="str">
        <f>IF(AT64&lt;&gt;"",COUNTIF(AT$2:AT64,"y"),"")</f>
        <v/>
      </c>
      <c r="AV64" s="196" t="s">
        <v>1119</v>
      </c>
      <c r="AW64" s="75" t="s">
        <v>1120</v>
      </c>
      <c r="AX64" s="76" t="s">
        <v>1075</v>
      </c>
      <c r="AZ64" s="97" t="s">
        <v>1107</v>
      </c>
      <c r="BA64" s="96" t="s">
        <v>1296</v>
      </c>
      <c r="BB64" s="97" t="s">
        <v>1107</v>
      </c>
      <c r="BC64" s="136"/>
      <c r="BD64" s="78" t="s">
        <v>1107</v>
      </c>
      <c r="BF64" s="49" t="s">
        <v>694</v>
      </c>
      <c r="BG64" s="50" t="s">
        <v>695</v>
      </c>
      <c r="BH64" s="48">
        <v>3</v>
      </c>
      <c r="BI64" s="49" t="s">
        <v>696</v>
      </c>
      <c r="BJ64" s="193" t="s">
        <v>889</v>
      </c>
      <c r="BK64" s="47" t="s">
        <v>500</v>
      </c>
      <c r="BM64" s="51"/>
      <c r="BN64" s="50" t="s">
        <v>841</v>
      </c>
    </row>
    <row r="65" spans="1:66" ht="12" customHeight="1" thickBot="1">
      <c r="C65" s="115" t="s">
        <v>392</v>
      </c>
      <c r="D65" s="115"/>
      <c r="E65" s="115"/>
      <c r="F65" s="115"/>
      <c r="G65" s="115"/>
      <c r="I65" s="5" t="s">
        <v>371</v>
      </c>
      <c r="J65" s="5" t="str">
        <f t="shared" si="24"/>
        <v/>
      </c>
      <c r="K65" s="174" t="str">
        <f t="shared" si="26"/>
        <v>X4</v>
      </c>
      <c r="L65" s="166" t="str">
        <f>IF(K65&lt;&gt;"",VLOOKUP(K65,$AG$3:$AH$293,2),"")</f>
        <v>4.Engineering</v>
      </c>
      <c r="N65" s="26" t="s">
        <v>478</v>
      </c>
      <c r="O65" s="26"/>
      <c r="P65" s="26"/>
      <c r="Q65" s="26"/>
      <c r="R65" s="256"/>
      <c r="S65" s="38">
        <f t="shared" si="10"/>
        <v>3</v>
      </c>
      <c r="T65" s="216" t="str">
        <f>IF(K65&lt;&gt;"",VLOOKUP(K65,$AK$3:$AR$294,5),"")</f>
        <v>Engineering Controls are in Place to Reduce or Minimise Risk</v>
      </c>
      <c r="U65" s="224">
        <f t="shared" si="27"/>
        <v>1.44</v>
      </c>
      <c r="V65" s="220"/>
      <c r="W65" s="221" t="str">
        <f t="shared" si="28"/>
        <v>XA</v>
      </c>
      <c r="X65" s="222" t="str">
        <f t="shared" si="29"/>
        <v/>
      </c>
      <c r="Y65" s="222" t="str">
        <f t="shared" si="29"/>
        <v/>
      </c>
      <c r="Z65" s="222" t="str">
        <f t="shared" si="29"/>
        <v/>
      </c>
      <c r="AA65" s="222" t="str">
        <f t="shared" si="29"/>
        <v>XA</v>
      </c>
      <c r="AB65" s="221"/>
      <c r="AC65" s="221" t="str">
        <f t="shared" si="30"/>
        <v>X4</v>
      </c>
      <c r="AD65" s="223"/>
      <c r="AE65" s="132"/>
      <c r="AF65" s="414"/>
      <c r="AG65" s="78" t="s">
        <v>298</v>
      </c>
      <c r="AH65" s="353" t="s">
        <v>1233</v>
      </c>
      <c r="AI65" s="78" t="s">
        <v>298</v>
      </c>
      <c r="AJ65" s="283" t="s">
        <v>1236</v>
      </c>
      <c r="AK65" s="79" t="s">
        <v>298</v>
      </c>
      <c r="AL65" s="285">
        <f t="shared" si="25"/>
        <v>63</v>
      </c>
      <c r="AM65" s="71"/>
      <c r="AN65" s="316" t="str">
        <f>IF(AM65&lt;&gt;"",COUNTIF(AM$1:AM66,"y"),"")</f>
        <v/>
      </c>
      <c r="AO65" s="286" t="s">
        <v>190</v>
      </c>
      <c r="AP65" s="57">
        <f>COUNTIF(I$2:I$292,AK65)</f>
        <v>1</v>
      </c>
      <c r="AQ65" s="202"/>
      <c r="AR65" s="438" t="s">
        <v>1344</v>
      </c>
      <c r="AS65" s="6">
        <f t="shared" si="9"/>
        <v>63</v>
      </c>
      <c r="AT65" s="62"/>
      <c r="AU65" s="63" t="str">
        <f>IF(AT65&lt;&gt;"",COUNTIF(AT$2:AT65,"y"),"")</f>
        <v/>
      </c>
      <c r="AV65" s="183" t="s">
        <v>1122</v>
      </c>
      <c r="AW65" s="75"/>
      <c r="AX65" s="76" t="s">
        <v>1075</v>
      </c>
      <c r="AZ65" s="97" t="s">
        <v>1109</v>
      </c>
      <c r="BA65" s="96" t="s">
        <v>1297</v>
      </c>
      <c r="BB65" s="97" t="s">
        <v>1109</v>
      </c>
      <c r="BC65" s="136"/>
      <c r="BD65" s="78" t="s">
        <v>1109</v>
      </c>
      <c r="BF65" s="49" t="s">
        <v>697</v>
      </c>
      <c r="BG65" s="50" t="s">
        <v>698</v>
      </c>
      <c r="BH65" s="48">
        <v>4</v>
      </c>
      <c r="BI65" s="49" t="s">
        <v>699</v>
      </c>
      <c r="BJ65" s="50" t="s">
        <v>890</v>
      </c>
      <c r="BK65" s="47" t="s">
        <v>500</v>
      </c>
      <c r="BM65" s="51"/>
      <c r="BN65" s="50" t="s">
        <v>507</v>
      </c>
    </row>
    <row r="66" spans="1:66" ht="12" customHeight="1" thickBot="1">
      <c r="B66" s="103"/>
      <c r="C66" s="129" t="s">
        <v>319</v>
      </c>
      <c r="D66" s="129"/>
      <c r="E66" s="129"/>
      <c r="F66" s="129"/>
      <c r="G66" s="129"/>
      <c r="I66" s="5" t="s">
        <v>324</v>
      </c>
      <c r="J66" s="5" t="str">
        <f t="shared" si="24"/>
        <v/>
      </c>
      <c r="K66" s="174" t="str">
        <f t="shared" si="26"/>
        <v>XA</v>
      </c>
      <c r="L66" s="166" t="str">
        <f>IF(K66&lt;&gt;"",VLOOKUP(K66,$AG$3:$AH$293,2),"")</f>
        <v>Alarm, Monitor</v>
      </c>
      <c r="M66" s="83"/>
      <c r="N66" s="22" t="s">
        <v>480</v>
      </c>
      <c r="O66" s="22"/>
      <c r="P66" s="22"/>
      <c r="Q66" s="22"/>
      <c r="R66" s="257"/>
      <c r="S66" s="38">
        <f t="shared" si="10"/>
        <v>4</v>
      </c>
      <c r="T66" s="216" t="str">
        <f>IF(K66&lt;&gt;"",VLOOKUP(K66,$AK$3:$AR$294,5),"")</f>
        <v>Monitoring Devices are set to control User and Bystander Exposure to Hazards</v>
      </c>
      <c r="U66" s="224">
        <f t="shared" si="27"/>
        <v>1.42</v>
      </c>
      <c r="V66" s="220"/>
      <c r="W66" s="221" t="str">
        <f t="shared" si="28"/>
        <v>XD</v>
      </c>
      <c r="X66" s="222" t="str">
        <f t="shared" si="29"/>
        <v/>
      </c>
      <c r="Y66" s="222" t="str">
        <f t="shared" si="29"/>
        <v/>
      </c>
      <c r="Z66" s="222" t="str">
        <f t="shared" si="29"/>
        <v/>
      </c>
      <c r="AA66" s="222" t="str">
        <f t="shared" si="29"/>
        <v>XD</v>
      </c>
      <c r="AB66" s="221"/>
      <c r="AC66" s="221" t="str">
        <f t="shared" si="30"/>
        <v>XA</v>
      </c>
      <c r="AD66" s="223"/>
      <c r="AE66" s="132"/>
      <c r="AF66" s="414"/>
      <c r="AG66" s="78" t="s">
        <v>299</v>
      </c>
      <c r="AH66" s="353" t="s">
        <v>1235</v>
      </c>
      <c r="AI66" s="78" t="s">
        <v>299</v>
      </c>
      <c r="AJ66" s="283" t="s">
        <v>1238</v>
      </c>
      <c r="AK66" s="78" t="s">
        <v>299</v>
      </c>
      <c r="AL66" s="285">
        <f t="shared" si="25"/>
        <v>64</v>
      </c>
      <c r="AM66" s="71"/>
      <c r="AN66" s="316" t="str">
        <f>IF(AM66&lt;&gt;"",COUNTIF(AM$1:AM67,"y"),"")</f>
        <v/>
      </c>
      <c r="AO66" s="290" t="s">
        <v>184</v>
      </c>
      <c r="AP66" s="57">
        <f>COUNTIF(I$2:I$292,AK66)</f>
        <v>1</v>
      </c>
      <c r="AQ66" s="202"/>
      <c r="AR66" s="286" t="s">
        <v>1347</v>
      </c>
      <c r="AS66" s="6">
        <f t="shared" si="9"/>
        <v>64</v>
      </c>
      <c r="AT66" s="62"/>
      <c r="AU66" s="63" t="str">
        <f>IF(AT66&lt;&gt;"",COUNTIF(AT$2:AT66,"y"),"")</f>
        <v/>
      </c>
      <c r="AV66" s="183" t="s">
        <v>1124</v>
      </c>
      <c r="AW66" s="75"/>
      <c r="AX66" s="76" t="s">
        <v>1075</v>
      </c>
      <c r="AZ66" s="97" t="s">
        <v>1111</v>
      </c>
      <c r="BA66" s="96" t="s">
        <v>1298</v>
      </c>
      <c r="BB66" s="97" t="s">
        <v>1111</v>
      </c>
      <c r="BC66" s="136"/>
      <c r="BD66" s="78" t="s">
        <v>1111</v>
      </c>
      <c r="BF66" s="49" t="s">
        <v>700</v>
      </c>
      <c r="BG66" s="50" t="s">
        <v>701</v>
      </c>
      <c r="BH66" s="48">
        <v>4</v>
      </c>
      <c r="BI66" s="49" t="s">
        <v>702</v>
      </c>
      <c r="BJ66" s="50" t="s">
        <v>829</v>
      </c>
      <c r="BK66" s="47" t="s">
        <v>500</v>
      </c>
      <c r="BM66" s="51"/>
      <c r="BN66" s="50" t="s">
        <v>510</v>
      </c>
    </row>
    <row r="67" spans="1:66" ht="12" customHeight="1" thickBot="1">
      <c r="B67" s="103"/>
      <c r="C67" s="129" t="s">
        <v>370</v>
      </c>
      <c r="D67" s="129"/>
      <c r="E67" s="129"/>
      <c r="F67" s="129"/>
      <c r="G67" s="129"/>
      <c r="I67" s="5" t="s">
        <v>335</v>
      </c>
      <c r="J67" s="5" t="str">
        <f t="shared" si="24"/>
        <v/>
      </c>
      <c r="K67" s="174" t="str">
        <f t="shared" si="26"/>
        <v>XD</v>
      </c>
      <c r="L67" s="166" t="str">
        <f>IF(K67&lt;&gt;"",VLOOKUP(K67,$AG$3:$AH$293,2),"")</f>
        <v>Drain,Bunding</v>
      </c>
      <c r="M67" s="83"/>
      <c r="N67" s="19" t="s">
        <v>482</v>
      </c>
      <c r="O67" s="19"/>
      <c r="P67" s="19"/>
      <c r="Q67" s="19"/>
      <c r="R67" s="247"/>
      <c r="S67" s="38">
        <f t="shared" si="10"/>
        <v>5</v>
      </c>
      <c r="T67" s="216" t="str">
        <f>IF(K67&lt;&gt;"",VLOOKUP(K67,$AK$3:$AR$294,5),"")</f>
        <v>Correct Drainage and Bunding reduces Risk from Spills and Leaks</v>
      </c>
      <c r="U67" s="224">
        <f t="shared" si="27"/>
        <v>3.4</v>
      </c>
      <c r="V67" s="220"/>
      <c r="W67" s="221" t="str">
        <f t="shared" si="28"/>
        <v>XE</v>
      </c>
      <c r="X67" s="222" t="str">
        <f t="shared" si="29"/>
        <v/>
      </c>
      <c r="Y67" s="222" t="str">
        <f t="shared" si="29"/>
        <v>XE</v>
      </c>
      <c r="Z67" s="222" t="str">
        <f t="shared" si="29"/>
        <v/>
      </c>
      <c r="AA67" s="222" t="str">
        <f t="shared" si="29"/>
        <v/>
      </c>
      <c r="AB67" s="221"/>
      <c r="AC67" s="221" t="str">
        <f t="shared" si="30"/>
        <v>XD</v>
      </c>
      <c r="AD67" s="223"/>
      <c r="AE67" s="132"/>
      <c r="AF67" s="414"/>
      <c r="AG67" s="78" t="s">
        <v>300</v>
      </c>
      <c r="AH67" s="353" t="s">
        <v>1237</v>
      </c>
      <c r="AI67" s="78" t="s">
        <v>300</v>
      </c>
      <c r="AJ67" s="283" t="s">
        <v>1240</v>
      </c>
      <c r="AK67" s="78" t="s">
        <v>300</v>
      </c>
      <c r="AL67" s="285">
        <f t="shared" si="25"/>
        <v>65</v>
      </c>
      <c r="AM67" s="71"/>
      <c r="AN67" s="316" t="str">
        <f>IF(AM67&lt;&gt;"",COUNTIF(AM$1:AM68,"y"),"")</f>
        <v/>
      </c>
      <c r="AO67" s="290" t="s">
        <v>185</v>
      </c>
      <c r="AP67" s="57">
        <f>COUNTIF(I$2:I$292,AK67)</f>
        <v>1</v>
      </c>
      <c r="AQ67" s="202"/>
      <c r="AR67" s="207" t="s">
        <v>1343</v>
      </c>
      <c r="AS67" s="6">
        <f t="shared" si="9"/>
        <v>65</v>
      </c>
      <c r="AT67" s="62"/>
      <c r="AU67" s="63" t="str">
        <f>IF(AT67&lt;&gt;"",COUNTIF(AT$2:AT67,"y"),"")</f>
        <v/>
      </c>
      <c r="AV67" s="184" t="s">
        <v>261</v>
      </c>
      <c r="AW67" s="75" t="s">
        <v>1126</v>
      </c>
      <c r="AX67" s="76" t="s">
        <v>1127</v>
      </c>
      <c r="AZ67" s="97" t="s">
        <v>1113</v>
      </c>
      <c r="BA67" s="96" t="s">
        <v>1299</v>
      </c>
      <c r="BB67" s="97" t="s">
        <v>1113</v>
      </c>
      <c r="BC67" s="136"/>
      <c r="BD67" s="78" t="s">
        <v>1113</v>
      </c>
      <c r="BF67" s="49" t="s">
        <v>703</v>
      </c>
      <c r="BG67" s="50" t="s">
        <v>704</v>
      </c>
      <c r="BH67" s="48">
        <v>4</v>
      </c>
      <c r="BI67" s="49" t="s">
        <v>705</v>
      </c>
      <c r="BJ67" s="193" t="s">
        <v>891</v>
      </c>
      <c r="BK67" s="47" t="s">
        <v>500</v>
      </c>
    </row>
    <row r="68" spans="1:66" ht="12" customHeight="1" thickBot="1">
      <c r="B68" s="103">
        <v>3</v>
      </c>
      <c r="C68" s="129" t="s">
        <v>451</v>
      </c>
      <c r="D68" s="129"/>
      <c r="E68" s="129"/>
      <c r="F68" s="129"/>
      <c r="G68" s="129"/>
      <c r="I68" s="5" t="s">
        <v>336</v>
      </c>
      <c r="J68" s="5" t="str">
        <f t="shared" si="24"/>
        <v>XH3</v>
      </c>
      <c r="K68" s="174" t="str">
        <f t="shared" si="26"/>
        <v>YC</v>
      </c>
      <c r="L68" s="166" t="str">
        <f>IF(K68&lt;&gt;"",VLOOKUP(K68,$AG$3:$AH$293,2),"")</f>
        <v>CleanUp Protocol</v>
      </c>
      <c r="M68" s="83"/>
      <c r="N68" s="20" t="s">
        <v>484</v>
      </c>
      <c r="O68" s="20"/>
      <c r="P68" s="20"/>
      <c r="Q68" s="20"/>
      <c r="R68" s="247"/>
      <c r="S68" s="38">
        <f t="shared" si="10"/>
        <v>6</v>
      </c>
      <c r="T68" s="216" t="str">
        <f>IF(K68&lt;&gt;"",VLOOKUP(K68,$AK$3:$AR$294,5),"")</f>
        <v>Clean-up Protocols Must be followed to Control Hazards and Minimise Risk.</v>
      </c>
      <c r="U68" s="224">
        <f t="shared" si="27"/>
        <v>1.38</v>
      </c>
      <c r="V68" s="220"/>
      <c r="W68" s="221" t="str">
        <f t="shared" si="28"/>
        <v>YC</v>
      </c>
      <c r="X68" s="222" t="str">
        <f t="shared" si="29"/>
        <v/>
      </c>
      <c r="Y68" s="222" t="str">
        <f t="shared" si="29"/>
        <v/>
      </c>
      <c r="Z68" s="222" t="str">
        <f t="shared" si="29"/>
        <v/>
      </c>
      <c r="AA68" s="222" t="str">
        <f t="shared" si="29"/>
        <v>YC</v>
      </c>
      <c r="AB68" s="221"/>
      <c r="AC68" s="221" t="str">
        <f t="shared" si="30"/>
        <v>YC</v>
      </c>
      <c r="AD68" s="223"/>
      <c r="AE68" s="163"/>
      <c r="AF68" s="414"/>
      <c r="AG68" s="78" t="s">
        <v>301</v>
      </c>
      <c r="AH68" s="353" t="s">
        <v>1239</v>
      </c>
      <c r="AI68" s="78" t="s">
        <v>301</v>
      </c>
      <c r="AJ68" s="283" t="s">
        <v>1242</v>
      </c>
      <c r="AK68" s="79" t="s">
        <v>301</v>
      </c>
      <c r="AL68" s="285">
        <f t="shared" si="25"/>
        <v>66</v>
      </c>
      <c r="AM68" s="71"/>
      <c r="AN68" s="316" t="str">
        <f>IF(AM68&lt;&gt;"",COUNTIF(AM$1:AM69,"y"),"")</f>
        <v/>
      </c>
      <c r="AO68" s="286" t="s">
        <v>186</v>
      </c>
      <c r="AP68" s="57">
        <f>COUNTIF(I$2:I$292,AK68)</f>
        <v>1</v>
      </c>
      <c r="AQ68" s="202"/>
      <c r="AR68" s="207" t="s">
        <v>1348</v>
      </c>
      <c r="AS68" s="6">
        <f t="shared" ref="AS68:AS84" si="31">AS67+1</f>
        <v>66</v>
      </c>
      <c r="AT68" s="62"/>
      <c r="AU68" s="63" t="str">
        <f>IF(AT68&lt;&gt;"",COUNTIF(AT$2:AT68,"y"),"")</f>
        <v/>
      </c>
      <c r="AV68" s="183"/>
      <c r="AW68" s="75"/>
      <c r="AX68" s="76"/>
      <c r="AZ68" s="97" t="s">
        <v>1116</v>
      </c>
      <c r="BA68" s="96" t="s">
        <v>1300</v>
      </c>
      <c r="BB68" s="97" t="s">
        <v>1116</v>
      </c>
      <c r="BC68" s="136"/>
      <c r="BD68" s="78" t="s">
        <v>1116</v>
      </c>
      <c r="BF68" s="49" t="s">
        <v>706</v>
      </c>
      <c r="BG68" s="50" t="s">
        <v>707</v>
      </c>
      <c r="BH68" s="48">
        <v>4</v>
      </c>
      <c r="BI68" s="49" t="s">
        <v>708</v>
      </c>
      <c r="BJ68" s="50" t="s">
        <v>826</v>
      </c>
      <c r="BK68" s="47" t="s">
        <v>500</v>
      </c>
    </row>
    <row r="69" spans="1:66" ht="12" customHeight="1" thickBot="1">
      <c r="B69" s="103"/>
      <c r="C69" s="129" t="s">
        <v>321</v>
      </c>
      <c r="D69" s="129"/>
      <c r="E69" s="129"/>
      <c r="F69" s="129"/>
      <c r="G69" s="129"/>
      <c r="I69" s="5" t="s">
        <v>327</v>
      </c>
      <c r="J69" s="5" t="str">
        <f t="shared" si="24"/>
        <v/>
      </c>
      <c r="K69" s="174" t="str">
        <f t="shared" si="26"/>
        <v>YH</v>
      </c>
      <c r="L69" s="166" t="str">
        <f>IF(K69&lt;&gt;"",VLOOKUP(K69,$AG$3:$AH$293,2),"")</f>
        <v>Houskeeping,Maintenance</v>
      </c>
      <c r="M69" s="83"/>
      <c r="N69" s="21" t="s">
        <v>486</v>
      </c>
      <c r="O69" s="21"/>
      <c r="P69" s="21"/>
      <c r="Q69" s="21"/>
      <c r="R69" s="249"/>
      <c r="S69" s="38">
        <f t="shared" si="10"/>
        <v>7</v>
      </c>
      <c r="T69" s="216" t="str">
        <f>IF(K69&lt;&gt;"",VLOOKUP(K69,$AK$3:$AR$294,5),"")</f>
        <v>Check Periodic Maintenance has been Completed and Documented.</v>
      </c>
      <c r="U69" s="224">
        <f t="shared" si="27"/>
        <v>1.3599999999999999</v>
      </c>
      <c r="V69" s="220"/>
      <c r="W69" s="221" t="str">
        <f t="shared" si="28"/>
        <v>YH</v>
      </c>
      <c r="X69" s="222" t="str">
        <f t="shared" si="29"/>
        <v/>
      </c>
      <c r="Y69" s="222" t="str">
        <f t="shared" si="29"/>
        <v/>
      </c>
      <c r="Z69" s="222" t="str">
        <f t="shared" si="29"/>
        <v/>
      </c>
      <c r="AA69" s="222" t="str">
        <f t="shared" si="29"/>
        <v>YH</v>
      </c>
      <c r="AB69" s="221"/>
      <c r="AC69" s="221" t="str">
        <f t="shared" si="30"/>
        <v>YH</v>
      </c>
      <c r="AD69" s="223"/>
      <c r="AE69" s="132"/>
      <c r="AF69" s="414"/>
      <c r="AG69" s="78" t="s">
        <v>302</v>
      </c>
      <c r="AH69" s="353" t="s">
        <v>1241</v>
      </c>
      <c r="AI69" s="78" t="s">
        <v>302</v>
      </c>
      <c r="AJ69" s="283" t="s">
        <v>1244</v>
      </c>
      <c r="AK69" s="78" t="s">
        <v>302</v>
      </c>
      <c r="AL69" s="285">
        <f t="shared" si="25"/>
        <v>67</v>
      </c>
      <c r="AM69" s="71"/>
      <c r="AN69" s="316" t="str">
        <f>IF(AM69&lt;&gt;"",COUNTIF(AM$1:AM70,"y"),"")</f>
        <v/>
      </c>
      <c r="AO69" s="286" t="s">
        <v>187</v>
      </c>
      <c r="AP69" s="57">
        <f>COUNTIF(I$2:I$292,AK69)</f>
        <v>1</v>
      </c>
      <c r="AQ69" s="202"/>
      <c r="AR69" s="207" t="s">
        <v>1349</v>
      </c>
      <c r="AS69" s="6">
        <f t="shared" si="31"/>
        <v>67</v>
      </c>
      <c r="AT69" s="62"/>
      <c r="AU69" s="63" t="str">
        <f>IF(AT69&lt;&gt;"",COUNTIF(AT$2:AT69,"y"),"")</f>
        <v/>
      </c>
      <c r="AV69" s="183"/>
      <c r="AW69" s="75"/>
      <c r="AX69" s="76"/>
      <c r="AZ69" s="97" t="s">
        <v>1118</v>
      </c>
      <c r="BA69" s="96" t="s">
        <v>1301</v>
      </c>
      <c r="BB69" s="97" t="s">
        <v>1118</v>
      </c>
      <c r="BC69" s="136"/>
      <c r="BD69" s="78" t="s">
        <v>1118</v>
      </c>
      <c r="BF69" s="49" t="s">
        <v>709</v>
      </c>
      <c r="BG69" s="50" t="s">
        <v>710</v>
      </c>
      <c r="BH69" s="48">
        <v>2</v>
      </c>
      <c r="BI69" s="49" t="s">
        <v>711</v>
      </c>
      <c r="BJ69" s="50" t="s">
        <v>892</v>
      </c>
      <c r="BK69" s="47" t="s">
        <v>500</v>
      </c>
    </row>
    <row r="70" spans="1:66" ht="12" customHeight="1" thickBot="1">
      <c r="B70" s="167">
        <v>2</v>
      </c>
      <c r="C70" s="115" t="s">
        <v>452</v>
      </c>
      <c r="D70" s="115"/>
      <c r="E70" s="115"/>
      <c r="F70" s="115"/>
      <c r="G70" s="115"/>
      <c r="I70" s="5" t="s">
        <v>372</v>
      </c>
      <c r="J70" s="5" t="str">
        <f t="shared" si="24"/>
        <v>X42</v>
      </c>
      <c r="K70" s="174" t="str">
        <f t="shared" si="26"/>
        <v>YM</v>
      </c>
      <c r="L70" s="166" t="str">
        <f>IF(K70&lt;&gt;"",VLOOKUP(K70,$AG$3:$AH$293,2),"")</f>
        <v>MSDS</v>
      </c>
      <c r="M70" s="83"/>
      <c r="N70" s="9"/>
      <c r="O70" s="9"/>
      <c r="Q70" s="40"/>
      <c r="R70" s="240"/>
      <c r="S70" s="38">
        <f t="shared" si="10"/>
        <v>8</v>
      </c>
      <c r="T70" s="216" t="str">
        <f>IF(K70&lt;&gt;"",VLOOKUP(K70,$AK$3:$AR$294,5),"")</f>
        <v>Read and Understand Material Safety Data Sheets</v>
      </c>
      <c r="U70" s="224">
        <f t="shared" si="27"/>
        <v>1.3399999999999999</v>
      </c>
      <c r="V70" s="220"/>
      <c r="W70" s="221" t="str">
        <f t="shared" si="28"/>
        <v>YM</v>
      </c>
      <c r="X70" s="222" t="str">
        <f t="shared" si="29"/>
        <v/>
      </c>
      <c r="Y70" s="222" t="str">
        <f t="shared" si="29"/>
        <v/>
      </c>
      <c r="Z70" s="222" t="str">
        <f t="shared" si="29"/>
        <v/>
      </c>
      <c r="AA70" s="222" t="str">
        <f t="shared" si="29"/>
        <v>YM</v>
      </c>
      <c r="AB70" s="221"/>
      <c r="AC70" s="221" t="str">
        <f t="shared" si="30"/>
        <v>YM</v>
      </c>
      <c r="AD70" s="223"/>
      <c r="AE70" s="132"/>
      <c r="AF70" s="414"/>
      <c r="AG70" s="78" t="s">
        <v>303</v>
      </c>
      <c r="AH70" s="353" t="s">
        <v>1243</v>
      </c>
      <c r="AI70" s="78" t="s">
        <v>303</v>
      </c>
      <c r="AJ70" s="283" t="s">
        <v>1246</v>
      </c>
      <c r="AK70" s="78" t="s">
        <v>303</v>
      </c>
      <c r="AL70" s="285">
        <f t="shared" si="25"/>
        <v>68</v>
      </c>
      <c r="AM70" s="71"/>
      <c r="AN70" s="316" t="str">
        <f>IF(AM70&lt;&gt;"",COUNTIF(AM$1:AM71,"y"),"")</f>
        <v/>
      </c>
      <c r="AO70" s="286" t="s">
        <v>189</v>
      </c>
      <c r="AP70" s="57">
        <f>COUNTIF(I$2:I$292,AK70)</f>
        <v>1</v>
      </c>
      <c r="AQ70" s="202"/>
      <c r="AR70" s="207" t="s">
        <v>1350</v>
      </c>
      <c r="AS70" s="6">
        <f t="shared" si="31"/>
        <v>68</v>
      </c>
      <c r="AT70" s="62"/>
      <c r="AU70" s="63" t="str">
        <f>IF(AT70&lt;&gt;"",COUNTIF(AT$2:AT70,"y"),"")</f>
        <v/>
      </c>
      <c r="AV70" s="183"/>
      <c r="AW70" s="75"/>
      <c r="AX70" s="76"/>
      <c r="AZ70" s="97" t="s">
        <v>1121</v>
      </c>
      <c r="BA70" s="96" t="s">
        <v>1302</v>
      </c>
      <c r="BB70" s="97" t="s">
        <v>1121</v>
      </c>
      <c r="BC70" s="136"/>
      <c r="BD70" s="78" t="s">
        <v>1121</v>
      </c>
      <c r="BF70" s="49" t="s">
        <v>712</v>
      </c>
      <c r="BG70" s="50" t="s">
        <v>713</v>
      </c>
      <c r="BH70" s="48">
        <v>2</v>
      </c>
      <c r="BI70" s="49" t="s">
        <v>714</v>
      </c>
      <c r="BJ70" s="50" t="s">
        <v>893</v>
      </c>
      <c r="BK70" s="47" t="s">
        <v>500</v>
      </c>
    </row>
    <row r="71" spans="1:66" ht="12" customHeight="1" thickBot="1">
      <c r="B71" s="103">
        <v>1</v>
      </c>
      <c r="C71" s="106" t="s">
        <v>320</v>
      </c>
      <c r="D71" s="129"/>
      <c r="E71" s="129"/>
      <c r="F71" s="129"/>
      <c r="G71" s="129"/>
      <c r="I71" s="5" t="s">
        <v>337</v>
      </c>
      <c r="J71" s="5" t="str">
        <f t="shared" si="24"/>
        <v>XA1</v>
      </c>
      <c r="K71" s="174" t="str">
        <f t="shared" si="26"/>
        <v>YR</v>
      </c>
      <c r="L71" s="166" t="str">
        <f>IF(K71&lt;&gt;"",VLOOKUP(K71,$AG$3:$AH$293,2),"")</f>
        <v>RRA - Residual Risk Assessment</v>
      </c>
      <c r="M71" s="83"/>
      <c r="N71" s="10"/>
      <c r="O71" s="10"/>
      <c r="Q71" s="40"/>
      <c r="R71" s="240"/>
      <c r="S71" s="38">
        <f t="shared" si="10"/>
        <v>9</v>
      </c>
      <c r="T71" s="216" t="str">
        <f>IF(K71&lt;&gt;"",VLOOKUP(K71,$AK$3:$AR$294,5),"")</f>
        <v>Residual Risk Assessment is an Estimate of Risk when Correct Procedure Followed</v>
      </c>
      <c r="U71" s="224">
        <f t="shared" si="27"/>
        <v>1.3199999999999998</v>
      </c>
      <c r="V71" s="220"/>
      <c r="W71" s="221" t="str">
        <f t="shared" si="28"/>
        <v>YR</v>
      </c>
      <c r="X71" s="222" t="str">
        <f t="shared" si="29"/>
        <v/>
      </c>
      <c r="Y71" s="222" t="str">
        <f t="shared" si="29"/>
        <v/>
      </c>
      <c r="Z71" s="222" t="str">
        <f t="shared" si="29"/>
        <v/>
      </c>
      <c r="AA71" s="222" t="str">
        <f t="shared" si="29"/>
        <v>YR</v>
      </c>
      <c r="AB71" s="221"/>
      <c r="AC71" s="221" t="str">
        <f t="shared" si="30"/>
        <v>YR</v>
      </c>
      <c r="AD71" s="223"/>
      <c r="AE71" s="132"/>
      <c r="AF71" s="414"/>
      <c r="AG71" s="78" t="s">
        <v>304</v>
      </c>
      <c r="AH71" s="353" t="s">
        <v>1245</v>
      </c>
      <c r="AI71" s="78" t="s">
        <v>304</v>
      </c>
      <c r="AJ71" s="283"/>
      <c r="AK71" s="78" t="s">
        <v>304</v>
      </c>
      <c r="AL71" s="285">
        <f t="shared" si="25"/>
        <v>69</v>
      </c>
      <c r="AM71" s="71"/>
      <c r="AN71" s="316" t="str">
        <f>IF(AM71&lt;&gt;"",COUNTIF(AM$1:AM72,"y"),"")</f>
        <v/>
      </c>
      <c r="AO71" s="290" t="s">
        <v>188</v>
      </c>
      <c r="AP71" s="57">
        <f>COUNTIF(I$2:I$292,AK71)</f>
        <v>1</v>
      </c>
      <c r="AQ71" s="202"/>
      <c r="AR71" s="207" t="s">
        <v>1351</v>
      </c>
      <c r="AS71" s="6">
        <f t="shared" si="31"/>
        <v>69</v>
      </c>
      <c r="AT71" s="62"/>
      <c r="AU71" s="63" t="str">
        <f>IF(AT71&lt;&gt;"",COUNTIF(AT$2:AT71,"y"),"")</f>
        <v/>
      </c>
      <c r="AV71" s="183"/>
      <c r="AW71" s="76"/>
      <c r="AX71" s="76"/>
      <c r="AZ71" s="97" t="s">
        <v>1123</v>
      </c>
      <c r="BA71" s="96" t="s">
        <v>1303</v>
      </c>
      <c r="BB71" s="97" t="s">
        <v>1123</v>
      </c>
      <c r="BC71" s="136"/>
      <c r="BD71" s="78" t="s">
        <v>1123</v>
      </c>
      <c r="BF71" s="49" t="s">
        <v>715</v>
      </c>
      <c r="BG71" s="50" t="s">
        <v>716</v>
      </c>
      <c r="BH71" s="48">
        <v>2</v>
      </c>
      <c r="BI71" s="49" t="s">
        <v>717</v>
      </c>
      <c r="BJ71" s="50" t="s">
        <v>894</v>
      </c>
      <c r="BK71" s="47" t="s">
        <v>500</v>
      </c>
    </row>
    <row r="72" spans="1:66" ht="12" customHeight="1" thickBot="1">
      <c r="B72" s="103">
        <v>1</v>
      </c>
      <c r="C72" s="106" t="s">
        <v>283</v>
      </c>
      <c r="I72" s="5" t="s">
        <v>338</v>
      </c>
      <c r="J72" s="5" t="str">
        <f t="shared" si="24"/>
        <v>XD1</v>
      </c>
      <c r="K72" s="174" t="str">
        <f t="shared" si="26"/>
        <v>YS</v>
      </c>
      <c r="L72" s="166" t="str">
        <f>IF(K72&lt;&gt;"",VLOOKUP(K72,$AG$3:$AH$293,2),"")</f>
        <v>SOP -Safe Op Proc</v>
      </c>
      <c r="N72" s="89">
        <v>4</v>
      </c>
      <c r="O72" s="89">
        <v>4</v>
      </c>
      <c r="P72" s="89">
        <f t="shared" ref="P72:P87" si="32">N72*O72</f>
        <v>16</v>
      </c>
      <c r="Q72" s="165">
        <f t="shared" ref="Q72:Q87" si="33">N72+O72</f>
        <v>8</v>
      </c>
      <c r="R72" s="258"/>
      <c r="S72" s="38">
        <f t="shared" si="10"/>
        <v>10</v>
      </c>
      <c r="T72" s="216" t="str">
        <f>IF(K72&lt;&gt;"",VLOOKUP(K72,$AK$3:$AR$294,5),"")</f>
        <v>Standard Operating Procedures are Posted and Must be Followed.</v>
      </c>
      <c r="U72" s="224">
        <f t="shared" si="27"/>
        <v>1.3</v>
      </c>
      <c r="V72" s="220"/>
      <c r="W72" s="221" t="str">
        <f t="shared" si="28"/>
        <v>YS</v>
      </c>
      <c r="X72" s="222" t="str">
        <f t="shared" si="29"/>
        <v/>
      </c>
      <c r="Y72" s="222" t="str">
        <f t="shared" si="29"/>
        <v/>
      </c>
      <c r="Z72" s="222" t="str">
        <f t="shared" si="29"/>
        <v/>
      </c>
      <c r="AA72" s="222" t="str">
        <f t="shared" si="29"/>
        <v>YS</v>
      </c>
      <c r="AB72" s="221"/>
      <c r="AC72" s="221" t="str">
        <f t="shared" si="30"/>
        <v>YS</v>
      </c>
      <c r="AD72" s="223"/>
      <c r="AE72" s="132"/>
      <c r="AF72" s="414"/>
      <c r="AG72" s="78" t="s">
        <v>305</v>
      </c>
      <c r="AH72" s="353" t="s">
        <v>1247</v>
      </c>
      <c r="AI72" s="78" t="s">
        <v>305</v>
      </c>
      <c r="AJ72" s="283"/>
      <c r="AK72" s="78" t="s">
        <v>305</v>
      </c>
      <c r="AL72" s="285">
        <f t="shared" si="25"/>
        <v>70</v>
      </c>
      <c r="AM72" s="71"/>
      <c r="AN72" s="316" t="str">
        <f>IF(AM72&lt;&gt;"",COUNTIF(AM$1:AM73,"y"),"")</f>
        <v/>
      </c>
      <c r="AO72" s="286" t="s">
        <v>193</v>
      </c>
      <c r="AP72" s="57">
        <f>COUNTIF(I$2:I$292,AK72)</f>
        <v>1</v>
      </c>
      <c r="AQ72" s="202"/>
      <c r="AR72" s="438" t="s">
        <v>1352</v>
      </c>
      <c r="AS72" s="6">
        <f t="shared" si="31"/>
        <v>70</v>
      </c>
      <c r="AT72" s="62"/>
      <c r="AU72" s="63" t="str">
        <f>IF(AT72&lt;&gt;"",COUNTIF(AT$2:AT72,"y"),"")</f>
        <v/>
      </c>
      <c r="AV72" s="185"/>
      <c r="AW72" s="6"/>
      <c r="AX72" s="6"/>
      <c r="AZ72" s="97" t="s">
        <v>1125</v>
      </c>
      <c r="BA72" s="96" t="s">
        <v>1304</v>
      </c>
      <c r="BB72" s="97" t="s">
        <v>1125</v>
      </c>
      <c r="BC72" s="136"/>
      <c r="BD72" s="78" t="s">
        <v>1125</v>
      </c>
      <c r="BF72" s="49" t="s">
        <v>718</v>
      </c>
      <c r="BG72" s="50" t="s">
        <v>719</v>
      </c>
      <c r="BH72" s="48">
        <v>1</v>
      </c>
      <c r="BI72" s="49" t="s">
        <v>720</v>
      </c>
      <c r="BJ72" s="50" t="s">
        <v>895</v>
      </c>
      <c r="BK72" s="47" t="s">
        <v>500</v>
      </c>
    </row>
    <row r="73" spans="1:66" ht="12" customHeight="1" thickBot="1">
      <c r="B73" s="103">
        <v>3</v>
      </c>
      <c r="C73" s="106" t="s">
        <v>281</v>
      </c>
      <c r="D73" s="129"/>
      <c r="E73" s="129"/>
      <c r="F73" s="129"/>
      <c r="G73" s="129"/>
      <c r="I73" s="5" t="s">
        <v>325</v>
      </c>
      <c r="J73" s="5" t="str">
        <f t="shared" si="24"/>
        <v>XE3</v>
      </c>
      <c r="K73" s="174" t="str">
        <f t="shared" si="26"/>
        <v>YV</v>
      </c>
      <c r="L73" s="166" t="str">
        <f>IF(K73&lt;&gt;"",VLOOKUP(K73,$AG$3:$AH$293,2),"")</f>
        <v>Training</v>
      </c>
      <c r="N73" s="89">
        <v>3</v>
      </c>
      <c r="O73" s="89">
        <v>4</v>
      </c>
      <c r="P73" s="89">
        <f t="shared" si="32"/>
        <v>12</v>
      </c>
      <c r="Q73" s="165">
        <f t="shared" si="33"/>
        <v>7</v>
      </c>
      <c r="R73" s="258"/>
      <c r="S73" s="38">
        <f t="shared" si="10"/>
        <v>11</v>
      </c>
      <c r="T73" s="262" t="str">
        <f>IF(K73&lt;&gt;"",VLOOKUP(K73,$AK$3:$AR$294,5),"")</f>
        <v>Care and Training are Needed to Prevent Damage.</v>
      </c>
      <c r="U73" s="224">
        <f t="shared" si="27"/>
        <v>1.28</v>
      </c>
      <c r="V73" s="220"/>
      <c r="W73" s="221" t="str">
        <f t="shared" si="28"/>
        <v>YV</v>
      </c>
      <c r="X73" s="222" t="str">
        <f t="shared" si="29"/>
        <v/>
      </c>
      <c r="Y73" s="222" t="str">
        <f t="shared" si="29"/>
        <v/>
      </c>
      <c r="Z73" s="222" t="str">
        <f t="shared" si="29"/>
        <v/>
      </c>
      <c r="AA73" s="222" t="str">
        <f t="shared" si="29"/>
        <v>YV</v>
      </c>
      <c r="AB73" s="221"/>
      <c r="AC73" s="221" t="str">
        <f t="shared" si="30"/>
        <v>YV</v>
      </c>
      <c r="AD73" s="223"/>
      <c r="AE73" s="132"/>
      <c r="AF73" s="414"/>
      <c r="AG73" s="78" t="s">
        <v>306</v>
      </c>
      <c r="AH73" s="353" t="s">
        <v>1249</v>
      </c>
      <c r="AI73" s="78" t="s">
        <v>306</v>
      </c>
      <c r="AJ73" s="283"/>
      <c r="AK73" s="78" t="s">
        <v>306</v>
      </c>
      <c r="AL73" s="285">
        <f t="shared" si="25"/>
        <v>71</v>
      </c>
      <c r="AM73" s="71"/>
      <c r="AN73" s="316" t="str">
        <f>IF(AM73&lt;&gt;"",COUNTIF(AM$1:AM74,"y"),"")</f>
        <v/>
      </c>
      <c r="AO73" s="286" t="s">
        <v>197</v>
      </c>
      <c r="AP73" s="57">
        <f>COUNTIF(I$2:I$292,AK73)</f>
        <v>1</v>
      </c>
      <c r="AQ73" s="202"/>
      <c r="AR73" s="438" t="s">
        <v>1353</v>
      </c>
      <c r="AS73" s="6">
        <f t="shared" si="31"/>
        <v>71</v>
      </c>
      <c r="AT73" s="62"/>
      <c r="AU73" s="63" t="str">
        <f>IF(AT73&lt;&gt;"",COUNTIF(AT$2:AT73,"y"),"")</f>
        <v/>
      </c>
      <c r="AV73" s="204" t="s">
        <v>911</v>
      </c>
      <c r="AW73" s="6"/>
      <c r="AX73" s="6"/>
      <c r="AZ73" s="100" t="s">
        <v>1128</v>
      </c>
      <c r="BA73" s="96" t="s">
        <v>1305</v>
      </c>
      <c r="BB73" s="100" t="s">
        <v>1128</v>
      </c>
      <c r="BC73" s="136"/>
      <c r="BD73" s="78" t="s">
        <v>1128</v>
      </c>
      <c r="BF73" s="49" t="s">
        <v>721</v>
      </c>
      <c r="BG73" s="50" t="s">
        <v>722</v>
      </c>
      <c r="BH73" s="48">
        <v>3</v>
      </c>
      <c r="BI73" s="49" t="s">
        <v>723</v>
      </c>
      <c r="BJ73" s="50" t="s">
        <v>896</v>
      </c>
      <c r="BK73" s="47" t="s">
        <v>500</v>
      </c>
    </row>
    <row r="74" spans="1:66" ht="12" customHeight="1" thickBot="1">
      <c r="B74" s="103"/>
      <c r="C74" s="106" t="s">
        <v>280</v>
      </c>
      <c r="I74" s="5" t="s">
        <v>339</v>
      </c>
      <c r="J74" s="5" t="str">
        <f t="shared" si="24"/>
        <v/>
      </c>
      <c r="K74" s="174" t="str">
        <f t="shared" si="26"/>
        <v>ZE</v>
      </c>
      <c r="L74" s="166" t="str">
        <f>IF(K74&lt;&gt;"",VLOOKUP(K74,$AG$3:$AH$293,2),"")</f>
        <v>Eyes: Safety Glasses</v>
      </c>
      <c r="N74" s="89">
        <v>4</v>
      </c>
      <c r="O74" s="37">
        <v>3</v>
      </c>
      <c r="P74" s="89">
        <f t="shared" si="32"/>
        <v>12</v>
      </c>
      <c r="Q74" s="165">
        <f t="shared" si="33"/>
        <v>7</v>
      </c>
      <c r="R74" s="258"/>
      <c r="S74" s="38">
        <f t="shared" si="10"/>
        <v>12</v>
      </c>
      <c r="T74" s="262" t="str">
        <f>IF(K74&lt;&gt;"",VLOOKUP(K74,$AK$3:$AR$294,5),"")</f>
        <v>Eye Protection Must be worn to Prevent Injury to EyeSight</v>
      </c>
      <c r="U74" s="224">
        <f t="shared" si="27"/>
        <v>1.26</v>
      </c>
      <c r="V74" s="220"/>
      <c r="W74" s="221" t="str">
        <f t="shared" si="28"/>
        <v>ZE</v>
      </c>
      <c r="X74" s="222" t="str">
        <f t="shared" si="29"/>
        <v/>
      </c>
      <c r="Y74" s="222" t="str">
        <f t="shared" si="29"/>
        <v/>
      </c>
      <c r="Z74" s="222" t="str">
        <f t="shared" si="29"/>
        <v/>
      </c>
      <c r="AA74" s="222" t="str">
        <f t="shared" si="29"/>
        <v>ZE</v>
      </c>
      <c r="AB74" s="221"/>
      <c r="AC74" s="221" t="str">
        <f t="shared" si="30"/>
        <v>ZE</v>
      </c>
      <c r="AD74" s="223"/>
      <c r="AE74" s="132"/>
      <c r="AF74" s="414"/>
      <c r="AG74" s="77" t="s">
        <v>147</v>
      </c>
      <c r="AH74" s="353" t="s">
        <v>122</v>
      </c>
      <c r="AI74" s="77" t="s">
        <v>307</v>
      </c>
      <c r="AJ74" s="283"/>
      <c r="AK74" s="78" t="s">
        <v>147</v>
      </c>
      <c r="AL74" s="285">
        <f t="shared" si="25"/>
        <v>72</v>
      </c>
      <c r="AM74" s="71"/>
      <c r="AN74" s="316" t="str">
        <f>IF(AM74&lt;&gt;"",COUNTIF(AM$1:AM75,"y"),"")</f>
        <v/>
      </c>
      <c r="AO74" s="286" t="s">
        <v>196</v>
      </c>
      <c r="AP74" s="57">
        <f>COUNTIF(I$2:I$292,AK74)</f>
        <v>0</v>
      </c>
      <c r="AQ74" s="202"/>
      <c r="AR74" s="349" t="s">
        <v>1354</v>
      </c>
      <c r="AS74" s="6">
        <f t="shared" si="31"/>
        <v>72</v>
      </c>
      <c r="AT74" s="62" t="s">
        <v>915</v>
      </c>
      <c r="AU74" s="63">
        <f>IF(AT74&lt;&gt;"",COUNTIF(AT$2:AT74,"y"),"")</f>
        <v>5</v>
      </c>
      <c r="AV74" s="204" t="s">
        <v>955</v>
      </c>
      <c r="AW74" s="6"/>
      <c r="AX74" s="6"/>
      <c r="AZ74" s="97" t="s">
        <v>1129</v>
      </c>
      <c r="BA74" s="96" t="s">
        <v>1306</v>
      </c>
      <c r="BB74" s="97" t="s">
        <v>1129</v>
      </c>
      <c r="BC74" s="136"/>
      <c r="BD74" s="78" t="s">
        <v>1129</v>
      </c>
      <c r="BF74" s="49" t="s">
        <v>724</v>
      </c>
      <c r="BG74" s="50" t="s">
        <v>725</v>
      </c>
      <c r="BH74" s="48">
        <v>1</v>
      </c>
      <c r="BI74" s="49" t="s">
        <v>726</v>
      </c>
      <c r="BJ74" s="50" t="s">
        <v>897</v>
      </c>
      <c r="BK74" s="47" t="s">
        <v>500</v>
      </c>
    </row>
    <row r="75" spans="1:66" ht="12" customHeight="1" thickBot="1">
      <c r="B75" s="103"/>
      <c r="C75" s="106" t="s">
        <v>285</v>
      </c>
      <c r="D75" s="129"/>
      <c r="E75" s="129"/>
      <c r="F75" s="129"/>
      <c r="G75" s="129"/>
      <c r="I75" s="5" t="s">
        <v>326</v>
      </c>
      <c r="J75" s="5" t="str">
        <f t="shared" si="24"/>
        <v/>
      </c>
      <c r="K75" s="174" t="str">
        <f t="shared" si="26"/>
        <v>ZG</v>
      </c>
      <c r="L75" s="166" t="str">
        <f>IF(K75&lt;&gt;"",VLOOKUP(K75,$AG$3:$AH$293,2),"")</f>
        <v>Gloves, Gauntlets</v>
      </c>
      <c r="N75" s="89">
        <v>3</v>
      </c>
      <c r="O75" s="37">
        <v>3</v>
      </c>
      <c r="P75" s="89">
        <f t="shared" si="32"/>
        <v>9</v>
      </c>
      <c r="Q75" s="165">
        <f t="shared" si="33"/>
        <v>6</v>
      </c>
      <c r="R75" s="258"/>
      <c r="S75" s="38">
        <f t="shared" si="10"/>
        <v>13</v>
      </c>
      <c r="T75" s="262" t="str">
        <f>IF(K75&lt;&gt;"",VLOOKUP(K75,$AK$3:$AR$294,5),"")</f>
        <v>Gloves Must be worn to protect skin. Gauntlets may be Necessary to handle Very Hot Items</v>
      </c>
      <c r="U75" s="224">
        <f t="shared" si="27"/>
        <v>1.24</v>
      </c>
      <c r="V75" s="220"/>
      <c r="W75" s="221" t="str">
        <f t="shared" si="28"/>
        <v>ZG</v>
      </c>
      <c r="X75" s="222" t="str">
        <f t="shared" si="29"/>
        <v/>
      </c>
      <c r="Y75" s="222" t="str">
        <f t="shared" si="29"/>
        <v/>
      </c>
      <c r="Z75" s="222" t="str">
        <f t="shared" si="29"/>
        <v/>
      </c>
      <c r="AA75" s="222" t="str">
        <f t="shared" si="29"/>
        <v>ZG</v>
      </c>
      <c r="AB75" s="221"/>
      <c r="AC75" s="221" t="str">
        <f t="shared" si="30"/>
        <v>ZG</v>
      </c>
      <c r="AD75" s="223"/>
      <c r="AE75" s="132"/>
      <c r="AF75" s="414"/>
      <c r="AG75" s="78" t="s">
        <v>308</v>
      </c>
      <c r="AH75" s="353" t="s">
        <v>1252</v>
      </c>
      <c r="AI75" s="78" t="s">
        <v>308</v>
      </c>
      <c r="AJ75" s="283"/>
      <c r="AK75" s="78" t="s">
        <v>308</v>
      </c>
      <c r="AL75" s="285">
        <f t="shared" si="25"/>
        <v>73</v>
      </c>
      <c r="AM75" s="71"/>
      <c r="AN75" s="316" t="str">
        <f>IF(AM75&lt;&gt;"",COUNTIF(AM$1:AM76,"y"),"")</f>
        <v/>
      </c>
      <c r="AO75" s="286" t="s">
        <v>198</v>
      </c>
      <c r="AP75" s="57">
        <f>COUNTIF(I$2:I$292,AK75)</f>
        <v>1</v>
      </c>
      <c r="AQ75" s="202"/>
      <c r="AR75" s="349" t="s">
        <v>1355</v>
      </c>
      <c r="AS75" s="6">
        <f t="shared" si="31"/>
        <v>73</v>
      </c>
      <c r="AT75" s="62" t="s">
        <v>915</v>
      </c>
      <c r="AU75" s="63">
        <f>IF(AT75&lt;&gt;"",COUNTIF(AT$2:AT75,"y"),"")</f>
        <v>6</v>
      </c>
      <c r="AV75" s="204" t="s">
        <v>923</v>
      </c>
      <c r="AW75" s="6"/>
      <c r="AX75" s="6"/>
      <c r="AZ75" s="97" t="s">
        <v>1130</v>
      </c>
      <c r="BA75" s="96" t="s">
        <v>1307</v>
      </c>
      <c r="BB75" s="97" t="s">
        <v>1130</v>
      </c>
      <c r="BC75" s="136"/>
      <c r="BD75" s="78" t="s">
        <v>1130</v>
      </c>
      <c r="BF75" s="49" t="s">
        <v>727</v>
      </c>
      <c r="BG75" s="50" t="s">
        <v>728</v>
      </c>
      <c r="BH75" s="48">
        <v>1</v>
      </c>
      <c r="BI75" s="49" t="s">
        <v>729</v>
      </c>
      <c r="BJ75" s="50" t="s">
        <v>898</v>
      </c>
      <c r="BK75" s="47" t="s">
        <v>500</v>
      </c>
    </row>
    <row r="76" spans="1:66" ht="12" customHeight="1" thickBot="1">
      <c r="B76" s="103"/>
      <c r="C76" s="129" t="s">
        <v>332</v>
      </c>
      <c r="I76" s="5" t="s">
        <v>340</v>
      </c>
      <c r="J76" s="5" t="str">
        <f t="shared" si="24"/>
        <v/>
      </c>
      <c r="K76" s="174" t="str">
        <f t="shared" si="26"/>
        <v>ZL</v>
      </c>
      <c r="L76" s="166" t="str">
        <f>IF(K76&lt;&gt;"",VLOOKUP(K76,$AG$3:$AH$293,2),"")</f>
        <v>Labcoat</v>
      </c>
      <c r="N76" s="37">
        <v>2</v>
      </c>
      <c r="O76" s="89">
        <v>4</v>
      </c>
      <c r="P76" s="89">
        <f t="shared" si="32"/>
        <v>8</v>
      </c>
      <c r="Q76" s="165">
        <f t="shared" si="33"/>
        <v>6</v>
      </c>
      <c r="R76" s="258"/>
      <c r="S76" s="38">
        <f t="shared" si="10"/>
        <v>14</v>
      </c>
      <c r="T76" s="262" t="str">
        <f>IF(K76&lt;&gt;"",VLOOKUP(K76,$AK$3:$AR$294,5),"")</f>
        <v>Wear Labcoat and Safety Glasses at All Times</v>
      </c>
      <c r="U76" s="224">
        <f t="shared" si="27"/>
        <v>1.22</v>
      </c>
      <c r="V76" s="220"/>
      <c r="W76" s="221" t="str">
        <f t="shared" si="28"/>
        <v>ZL</v>
      </c>
      <c r="X76" s="222" t="str">
        <f t="shared" si="29"/>
        <v/>
      </c>
      <c r="Y76" s="222" t="str">
        <f t="shared" si="29"/>
        <v/>
      </c>
      <c r="Z76" s="222" t="str">
        <f t="shared" si="29"/>
        <v/>
      </c>
      <c r="AA76" s="222" t="str">
        <f t="shared" si="29"/>
        <v>ZL</v>
      </c>
      <c r="AB76" s="221"/>
      <c r="AC76" s="221" t="str">
        <f t="shared" si="30"/>
        <v>ZL</v>
      </c>
      <c r="AD76" s="223"/>
      <c r="AE76" s="132"/>
      <c r="AF76" s="414"/>
      <c r="AG76" s="78" t="s">
        <v>309</v>
      </c>
      <c r="AH76" s="296" t="s">
        <v>136</v>
      </c>
      <c r="AI76" s="78" t="s">
        <v>309</v>
      </c>
      <c r="AJ76" s="283"/>
      <c r="AK76" s="78" t="s">
        <v>309</v>
      </c>
      <c r="AL76" s="285">
        <f t="shared" si="25"/>
        <v>74</v>
      </c>
      <c r="AM76" s="71"/>
      <c r="AN76" s="316" t="str">
        <f>IF(AM76&lt;&gt;"",COUNTIF(AM$1:AM77,"y"),"")</f>
        <v/>
      </c>
      <c r="AO76" s="286" t="s">
        <v>199</v>
      </c>
      <c r="AP76" s="57">
        <f>COUNTIF(I$2:I$292,AK76)</f>
        <v>1</v>
      </c>
      <c r="AQ76" s="202"/>
      <c r="AR76" s="190" t="s">
        <v>1356</v>
      </c>
      <c r="AS76" s="6">
        <f t="shared" si="31"/>
        <v>74</v>
      </c>
      <c r="AT76" s="62" t="s">
        <v>915</v>
      </c>
      <c r="AU76" s="63">
        <f>IF(AT76&lt;&gt;"",COUNTIF(AT$2:AT76,"y"),"")</f>
        <v>7</v>
      </c>
      <c r="AV76" s="204"/>
      <c r="AW76" s="6"/>
      <c r="AX76" s="6"/>
      <c r="AZ76" s="97" t="s">
        <v>1131</v>
      </c>
      <c r="BA76" s="96" t="s">
        <v>1308</v>
      </c>
      <c r="BB76" s="97" t="s">
        <v>1131</v>
      </c>
      <c r="BC76" s="136"/>
      <c r="BD76" s="78" t="s">
        <v>1131</v>
      </c>
      <c r="BF76" s="49" t="s">
        <v>730</v>
      </c>
      <c r="BG76" s="50" t="s">
        <v>731</v>
      </c>
      <c r="BH76" s="48">
        <v>1</v>
      </c>
      <c r="BK76" s="47" t="s">
        <v>500</v>
      </c>
    </row>
    <row r="77" spans="1:66" ht="12" customHeight="1" thickBot="1">
      <c r="B77" s="103"/>
      <c r="C77" s="129" t="s">
        <v>333</v>
      </c>
      <c r="I77" s="5" t="s">
        <v>341</v>
      </c>
      <c r="J77" s="5" t="str">
        <f t="shared" si="24"/>
        <v/>
      </c>
      <c r="K77" s="174" t="str">
        <f t="shared" si="26"/>
        <v/>
      </c>
      <c r="L77" s="166" t="str">
        <f>IF(K77&lt;&gt;"",VLOOKUP(K77,$AG$3:$AH$293,2),"")</f>
        <v/>
      </c>
      <c r="N77" s="89">
        <v>4</v>
      </c>
      <c r="O77" s="89">
        <v>2</v>
      </c>
      <c r="P77" s="89">
        <f t="shared" si="32"/>
        <v>8</v>
      </c>
      <c r="Q77" s="165">
        <f t="shared" si="33"/>
        <v>6</v>
      </c>
      <c r="R77" s="258"/>
      <c r="S77" s="38">
        <f t="shared" si="10"/>
        <v>15</v>
      </c>
      <c r="T77" s="436" t="str">
        <f>IF(K77&lt;&gt;"",VLOOKUP(K77,$AK$3:$AR$294,5),"")</f>
        <v/>
      </c>
      <c r="U77" s="224">
        <f t="shared" si="27"/>
        <v>0</v>
      </c>
      <c r="V77" s="220"/>
      <c r="W77" s="221" t="str">
        <f t="shared" si="28"/>
        <v/>
      </c>
      <c r="X77" s="222" t="str">
        <f t="shared" si="29"/>
        <v/>
      </c>
      <c r="Y77" s="222" t="str">
        <f t="shared" si="29"/>
        <v/>
      </c>
      <c r="Z77" s="222" t="str">
        <f t="shared" si="29"/>
        <v/>
      </c>
      <c r="AA77" s="222" t="str">
        <f t="shared" si="29"/>
        <v/>
      </c>
      <c r="AB77" s="221"/>
      <c r="AC77" s="221" t="str">
        <f t="shared" si="30"/>
        <v/>
      </c>
      <c r="AD77" s="223"/>
      <c r="AE77" s="132"/>
      <c r="AF77" s="414"/>
      <c r="AG77" s="78" t="s">
        <v>310</v>
      </c>
      <c r="AH77" s="296" t="s">
        <v>133</v>
      </c>
      <c r="AI77" s="78" t="s">
        <v>310</v>
      </c>
      <c r="AJ77" s="283"/>
      <c r="AK77" s="79" t="s">
        <v>310</v>
      </c>
      <c r="AL77" s="285">
        <f t="shared" si="25"/>
        <v>75</v>
      </c>
      <c r="AM77" s="71"/>
      <c r="AN77" s="316" t="str">
        <f>IF(AM77&lt;&gt;"",COUNTIF(AM$1:AM78,"y"),"")</f>
        <v/>
      </c>
      <c r="AO77" s="286" t="s">
        <v>192</v>
      </c>
      <c r="AP77" s="57">
        <f>COUNTIF(I$2:I$292,AK77)</f>
        <v>1</v>
      </c>
      <c r="AQ77" s="202"/>
      <c r="AR77" s="349" t="s">
        <v>1357</v>
      </c>
      <c r="AS77" s="6">
        <f t="shared" si="31"/>
        <v>75</v>
      </c>
      <c r="AT77" s="62" t="s">
        <v>915</v>
      </c>
      <c r="AU77" s="63">
        <f>IF(AT77&lt;&gt;"",COUNTIF(AT$2:AT77,"y"),"")</f>
        <v>8</v>
      </c>
      <c r="AV77" s="205" t="s">
        <v>1119</v>
      </c>
      <c r="AW77" s="6"/>
      <c r="AX77" s="6"/>
      <c r="AZ77" s="97" t="s">
        <v>1132</v>
      </c>
      <c r="BA77" s="96" t="s">
        <v>0</v>
      </c>
      <c r="BB77" s="97" t="s">
        <v>1132</v>
      </c>
      <c r="BC77" s="136"/>
      <c r="BD77" s="78" t="s">
        <v>1132</v>
      </c>
      <c r="BF77" s="49" t="s">
        <v>732</v>
      </c>
      <c r="BG77" s="50" t="s">
        <v>733</v>
      </c>
      <c r="BH77" s="48">
        <v>2</v>
      </c>
      <c r="BK77" s="47" t="s">
        <v>500</v>
      </c>
    </row>
    <row r="78" spans="1:66" ht="12" customHeight="1" thickBot="1">
      <c r="B78" s="103"/>
      <c r="C78" s="106" t="s">
        <v>375</v>
      </c>
      <c r="I78" s="5" t="s">
        <v>342</v>
      </c>
      <c r="J78" s="5" t="str">
        <f t="shared" si="24"/>
        <v/>
      </c>
      <c r="K78" s="174" t="str">
        <f t="shared" si="26"/>
        <v/>
      </c>
      <c r="L78" s="166" t="str">
        <f>IF(K78&lt;&gt;"",VLOOKUP(K78,$AG$3:$AH$293,2),"")</f>
        <v/>
      </c>
      <c r="M78" s="83"/>
      <c r="N78" s="89">
        <v>2</v>
      </c>
      <c r="O78" s="37">
        <v>3</v>
      </c>
      <c r="P78" s="89">
        <f t="shared" si="32"/>
        <v>6</v>
      </c>
      <c r="Q78" s="165">
        <f t="shared" si="33"/>
        <v>5</v>
      </c>
      <c r="R78" s="258"/>
      <c r="S78" s="38">
        <f t="shared" si="10"/>
        <v>16</v>
      </c>
      <c r="T78" s="436" t="str">
        <f>IF(K78&lt;&gt;"",VLOOKUP(K78,$AK$3:$AR$294,5),"")</f>
        <v/>
      </c>
      <c r="U78" s="224">
        <f t="shared" si="27"/>
        <v>0</v>
      </c>
      <c r="V78" s="220"/>
      <c r="W78" s="221" t="str">
        <f t="shared" si="28"/>
        <v/>
      </c>
      <c r="X78" s="222" t="str">
        <f t="shared" si="29"/>
        <v/>
      </c>
      <c r="Y78" s="222" t="str">
        <f t="shared" si="29"/>
        <v/>
      </c>
      <c r="Z78" s="222" t="str">
        <f t="shared" si="29"/>
        <v/>
      </c>
      <c r="AA78" s="222" t="str">
        <f t="shared" si="29"/>
        <v/>
      </c>
      <c r="AB78" s="221"/>
      <c r="AC78" s="221" t="str">
        <f t="shared" si="30"/>
        <v/>
      </c>
      <c r="AD78" s="223"/>
      <c r="AE78" s="132"/>
      <c r="AF78" s="414"/>
      <c r="AG78" s="78" t="s">
        <v>311</v>
      </c>
      <c r="AH78" s="353" t="s">
        <v>132</v>
      </c>
      <c r="AI78" s="78" t="s">
        <v>311</v>
      </c>
      <c r="AJ78" s="77"/>
      <c r="AK78" s="79" t="s">
        <v>311</v>
      </c>
      <c r="AL78" s="285">
        <f t="shared" si="25"/>
        <v>76</v>
      </c>
      <c r="AM78" s="71"/>
      <c r="AN78" s="316" t="str">
        <f>IF(AM78&lt;&gt;"",COUNTIF(AM$1:AM79,"y"),"")</f>
        <v/>
      </c>
      <c r="AO78" s="286" t="s">
        <v>194</v>
      </c>
      <c r="AP78" s="57">
        <f>COUNTIF(I$2:I$292,AK78)</f>
        <v>1</v>
      </c>
      <c r="AQ78" s="202"/>
      <c r="AR78" s="349" t="s">
        <v>1358</v>
      </c>
      <c r="AS78" s="6">
        <f t="shared" si="31"/>
        <v>76</v>
      </c>
      <c r="AT78" s="62" t="s">
        <v>915</v>
      </c>
      <c r="AU78" s="63">
        <f>IF(AT78&lt;&gt;"",COUNTIF(AT$2:AT78,"y"),"")</f>
        <v>9</v>
      </c>
      <c r="AV78" s="204" t="s">
        <v>928</v>
      </c>
      <c r="AW78" s="6"/>
      <c r="AX78" s="6"/>
      <c r="AZ78" s="97" t="s">
        <v>1133</v>
      </c>
      <c r="BA78" s="99" t="s">
        <v>1</v>
      </c>
      <c r="BB78" s="97" t="s">
        <v>1133</v>
      </c>
      <c r="BC78" s="100"/>
      <c r="BD78" s="78" t="s">
        <v>1133</v>
      </c>
      <c r="BF78" s="49" t="s">
        <v>734</v>
      </c>
      <c r="BG78" s="50" t="s">
        <v>735</v>
      </c>
      <c r="BH78" s="48">
        <v>2</v>
      </c>
      <c r="BK78" s="47" t="s">
        <v>500</v>
      </c>
    </row>
    <row r="79" spans="1:66" s="12" customFormat="1" ht="12" customHeight="1" thickBot="1">
      <c r="A79" s="6"/>
      <c r="B79" s="103"/>
      <c r="C79" s="106" t="s">
        <v>284</v>
      </c>
      <c r="D79" s="115"/>
      <c r="E79" s="115"/>
      <c r="F79" s="115"/>
      <c r="G79" s="115"/>
      <c r="H79" s="8"/>
      <c r="I79" s="5" t="s">
        <v>343</v>
      </c>
      <c r="J79" s="5" t="str">
        <f t="shared" si="24"/>
        <v/>
      </c>
      <c r="K79" s="174" t="str">
        <f t="shared" si="26"/>
        <v/>
      </c>
      <c r="L79" s="166" t="str">
        <f>IF(K79&lt;&gt;"",VLOOKUP(K79,$AG$3:$AH$293,2),"")</f>
        <v/>
      </c>
      <c r="M79" s="82"/>
      <c r="N79" s="91">
        <v>3</v>
      </c>
      <c r="O79" s="89">
        <v>2</v>
      </c>
      <c r="P79" s="89">
        <f t="shared" si="32"/>
        <v>6</v>
      </c>
      <c r="Q79" s="165">
        <f t="shared" si="33"/>
        <v>5</v>
      </c>
      <c r="R79" s="258"/>
      <c r="S79" s="38">
        <f t="shared" si="10"/>
        <v>17</v>
      </c>
      <c r="T79" s="436" t="str">
        <f>IF(K79&lt;&gt;"",VLOOKUP(K79,$AK$3:$AR$294,5),"")</f>
        <v/>
      </c>
      <c r="U79" s="224">
        <f t="shared" si="27"/>
        <v>0</v>
      </c>
      <c r="V79" s="220"/>
      <c r="W79" s="221" t="str">
        <f t="shared" si="28"/>
        <v/>
      </c>
      <c r="X79" s="222" t="str">
        <f t="shared" si="29"/>
        <v/>
      </c>
      <c r="Y79" s="222" t="str">
        <f t="shared" si="29"/>
        <v/>
      </c>
      <c r="Z79" s="222" t="str">
        <f t="shared" si="29"/>
        <v/>
      </c>
      <c r="AA79" s="222" t="str">
        <f t="shared" si="29"/>
        <v/>
      </c>
      <c r="AB79" s="221"/>
      <c r="AC79" s="221" t="str">
        <f t="shared" si="30"/>
        <v/>
      </c>
      <c r="AD79" s="223"/>
      <c r="AE79" s="132"/>
      <c r="AF79" s="415"/>
      <c r="AG79" s="78" t="s">
        <v>312</v>
      </c>
      <c r="AH79" s="297" t="s">
        <v>131</v>
      </c>
      <c r="AI79" s="78" t="s">
        <v>312</v>
      </c>
      <c r="AJ79" s="298"/>
      <c r="AK79" s="79" t="s">
        <v>312</v>
      </c>
      <c r="AL79" s="285">
        <f t="shared" si="25"/>
        <v>77</v>
      </c>
      <c r="AM79" s="71"/>
      <c r="AN79" s="316" t="str">
        <f>IF(AM79&lt;&gt;"",COUNTIF(AM$1:AM80,"y"),"")</f>
        <v/>
      </c>
      <c r="AO79" s="286" t="s">
        <v>195</v>
      </c>
      <c r="AP79" s="57">
        <f>COUNTIF(I$2:I$292,AK79)</f>
        <v>1</v>
      </c>
      <c r="AQ79" s="202"/>
      <c r="AR79" s="207" t="s">
        <v>1359</v>
      </c>
      <c r="AS79" s="6">
        <f t="shared" si="31"/>
        <v>77</v>
      </c>
      <c r="AT79" s="62" t="s">
        <v>915</v>
      </c>
      <c r="AU79" s="63">
        <f>IF(AT79&lt;&gt;"",COUNTIF(AT$2:AT79,"y"),"")</f>
        <v>10</v>
      </c>
      <c r="AV79" s="204" t="s">
        <v>933</v>
      </c>
      <c r="AW79" s="6"/>
      <c r="AX79" s="6"/>
      <c r="AZ79" s="97" t="s">
        <v>958</v>
      </c>
      <c r="BA79" s="98" t="s">
        <v>23</v>
      </c>
      <c r="BB79" s="97" t="s">
        <v>958</v>
      </c>
      <c r="BC79" s="101"/>
      <c r="BD79" s="79" t="s">
        <v>1134</v>
      </c>
      <c r="BF79" s="49" t="s">
        <v>736</v>
      </c>
      <c r="BG79" s="50" t="s">
        <v>737</v>
      </c>
      <c r="BH79" s="48">
        <v>3</v>
      </c>
      <c r="BI79" s="51"/>
      <c r="BJ79" s="50"/>
      <c r="BK79" s="47" t="s">
        <v>500</v>
      </c>
    </row>
    <row r="80" spans="1:66" s="12" customFormat="1" ht="12" customHeight="1" thickBot="1">
      <c r="A80" s="6"/>
      <c r="B80" s="167"/>
      <c r="C80" s="115" t="s">
        <v>453</v>
      </c>
      <c r="D80" s="129"/>
      <c r="E80" s="129"/>
      <c r="F80" s="129"/>
      <c r="G80" s="129"/>
      <c r="H80" s="8"/>
      <c r="I80" s="5" t="s">
        <v>373</v>
      </c>
      <c r="J80" s="5" t="str">
        <f t="shared" si="24"/>
        <v/>
      </c>
      <c r="K80" s="174" t="str">
        <f t="shared" si="26"/>
        <v/>
      </c>
      <c r="L80" s="166" t="str">
        <f>IF(K80&lt;&gt;"",VLOOKUP(K80,$AG$3:$AH$293,2),"")</f>
        <v/>
      </c>
      <c r="M80" s="82"/>
      <c r="N80" s="89">
        <v>1</v>
      </c>
      <c r="O80" s="89">
        <v>4</v>
      </c>
      <c r="P80" s="89">
        <f t="shared" si="32"/>
        <v>4</v>
      </c>
      <c r="Q80" s="165">
        <f t="shared" si="33"/>
        <v>5</v>
      </c>
      <c r="R80" s="258"/>
      <c r="S80" s="38">
        <f t="shared" si="10"/>
        <v>18</v>
      </c>
      <c r="T80" s="436" t="str">
        <f>IF(K80&lt;&gt;"",VLOOKUP(K80,$AK$3:$AR$294,5),"")</f>
        <v/>
      </c>
      <c r="U80" s="224">
        <f t="shared" si="27"/>
        <v>0</v>
      </c>
      <c r="V80" s="220"/>
      <c r="W80" s="221" t="str">
        <f t="shared" si="28"/>
        <v/>
      </c>
      <c r="X80" s="222" t="str">
        <f t="shared" si="29"/>
        <v/>
      </c>
      <c r="Y80" s="222" t="str">
        <f t="shared" si="29"/>
        <v/>
      </c>
      <c r="Z80" s="222" t="str">
        <f t="shared" si="29"/>
        <v/>
      </c>
      <c r="AA80" s="222" t="str">
        <f t="shared" si="29"/>
        <v/>
      </c>
      <c r="AB80" s="221"/>
      <c r="AC80" s="221" t="str">
        <f t="shared" si="30"/>
        <v/>
      </c>
      <c r="AD80" s="223"/>
      <c r="AE80" s="132"/>
      <c r="AF80" s="421"/>
      <c r="AG80" s="209" t="s">
        <v>958</v>
      </c>
      <c r="AH80" s="355" t="s">
        <v>23</v>
      </c>
      <c r="AI80" s="209" t="s">
        <v>958</v>
      </c>
      <c r="AJ80" s="210"/>
      <c r="AK80" s="212" t="s">
        <v>1134</v>
      </c>
      <c r="AL80" s="278">
        <f t="shared" si="19"/>
        <v>78</v>
      </c>
      <c r="AM80" s="282"/>
      <c r="AN80" s="317" t="str">
        <f>IF(AM80&lt;&gt;"",COUNTIF(AM$1:AM81,"y"),"")</f>
        <v/>
      </c>
      <c r="AO80" s="276" t="s">
        <v>220</v>
      </c>
      <c r="AP80" s="57">
        <f>COUNTIF(I$2:I$292,AK80)</f>
        <v>0</v>
      </c>
      <c r="AQ80" s="202"/>
      <c r="AR80" s="190" t="s">
        <v>500</v>
      </c>
      <c r="AS80" s="6">
        <f t="shared" si="31"/>
        <v>78</v>
      </c>
      <c r="AT80" s="62" t="s">
        <v>915</v>
      </c>
      <c r="AU80" s="63">
        <f>IF(AT80&lt;&gt;"",COUNTIF(AT$2:AT80,"y"),"")</f>
        <v>11</v>
      </c>
      <c r="AV80" s="204" t="s">
        <v>987</v>
      </c>
      <c r="AW80" s="6"/>
      <c r="AX80" s="6"/>
      <c r="AZ80" s="97" t="s">
        <v>1134</v>
      </c>
      <c r="BA80" s="96" t="s">
        <v>24</v>
      </c>
      <c r="BB80" s="97" t="s">
        <v>1134</v>
      </c>
      <c r="BC80" s="136"/>
      <c r="BD80" s="79" t="s">
        <v>1134</v>
      </c>
      <c r="BF80" s="49" t="s">
        <v>738</v>
      </c>
      <c r="BG80" s="50" t="s">
        <v>739</v>
      </c>
      <c r="BH80" s="48">
        <v>3</v>
      </c>
      <c r="BI80" s="51"/>
      <c r="BJ80" s="50"/>
      <c r="BK80" s="47" t="s">
        <v>500</v>
      </c>
    </row>
    <row r="81" spans="1:63" ht="12" customHeight="1" thickBot="1">
      <c r="B81" s="103"/>
      <c r="C81" s="129" t="s">
        <v>351</v>
      </c>
      <c r="I81" s="5" t="s">
        <v>328</v>
      </c>
      <c r="J81" s="5" t="str">
        <f t="shared" si="24"/>
        <v/>
      </c>
      <c r="K81" s="174" t="str">
        <f t="shared" si="26"/>
        <v/>
      </c>
      <c r="L81" s="166" t="str">
        <f>IF(K81&lt;&gt;"",VLOOKUP(K81,$AG$3:$AH$293,2),"")</f>
        <v/>
      </c>
      <c r="N81" s="89">
        <v>4</v>
      </c>
      <c r="O81" s="89">
        <v>1</v>
      </c>
      <c r="P81" s="89">
        <f t="shared" si="32"/>
        <v>4</v>
      </c>
      <c r="Q81" s="165">
        <f t="shared" si="33"/>
        <v>5</v>
      </c>
      <c r="R81" s="258"/>
      <c r="S81" s="38">
        <f t="shared" si="10"/>
        <v>19</v>
      </c>
      <c r="T81" s="436" t="str">
        <f>IF(K81&lt;&gt;"",VLOOKUP(K81,$AK$3:$AR$294,5),"")</f>
        <v/>
      </c>
      <c r="U81" s="224">
        <f t="shared" si="27"/>
        <v>0</v>
      </c>
      <c r="V81" s="220"/>
      <c r="W81" s="221" t="str">
        <f t="shared" si="28"/>
        <v/>
      </c>
      <c r="X81" s="222" t="str">
        <f t="shared" si="29"/>
        <v/>
      </c>
      <c r="Y81" s="222" t="str">
        <f t="shared" si="29"/>
        <v/>
      </c>
      <c r="Z81" s="222" t="str">
        <f t="shared" si="29"/>
        <v/>
      </c>
      <c r="AA81" s="222" t="str">
        <f t="shared" si="29"/>
        <v/>
      </c>
      <c r="AB81" s="221"/>
      <c r="AC81" s="221" t="str">
        <f t="shared" si="30"/>
        <v/>
      </c>
      <c r="AD81" s="223"/>
      <c r="AE81" s="132"/>
      <c r="AF81" s="422"/>
      <c r="AG81" s="209" t="s">
        <v>1134</v>
      </c>
      <c r="AH81" s="356" t="s">
        <v>24</v>
      </c>
      <c r="AI81" s="209" t="s">
        <v>1134</v>
      </c>
      <c r="AJ81" s="210"/>
      <c r="AK81" s="212" t="s">
        <v>1134</v>
      </c>
      <c r="AL81" s="278">
        <f t="shared" si="19"/>
        <v>79</v>
      </c>
      <c r="AM81" s="282"/>
      <c r="AN81" s="317" t="str">
        <f>IF(AM81&lt;&gt;"",COUNTIF(AM$1:AM82,"y"),"")</f>
        <v/>
      </c>
      <c r="AO81" s="276" t="s">
        <v>219</v>
      </c>
      <c r="AP81" s="57">
        <f>COUNTIF(I$2:I$292,AK81)</f>
        <v>0</v>
      </c>
      <c r="AQ81" s="202"/>
      <c r="AR81" s="190" t="s">
        <v>500</v>
      </c>
      <c r="AS81" s="6">
        <f t="shared" si="31"/>
        <v>79</v>
      </c>
      <c r="AT81" s="62" t="s">
        <v>915</v>
      </c>
      <c r="AU81" s="63">
        <f>IF(AT81&lt;&gt;"",COUNTIF(AT$2:AT81,"y"),"")</f>
        <v>12</v>
      </c>
      <c r="AV81" s="207" t="s">
        <v>991</v>
      </c>
      <c r="AW81" s="6"/>
      <c r="AX81" s="6"/>
      <c r="AZ81" s="97" t="s">
        <v>26</v>
      </c>
      <c r="BA81" s="96" t="s">
        <v>25</v>
      </c>
      <c r="BB81" s="97" t="s">
        <v>26</v>
      </c>
      <c r="BC81" s="136"/>
      <c r="BD81" s="79" t="s">
        <v>26</v>
      </c>
      <c r="BF81" s="49" t="s">
        <v>899</v>
      </c>
      <c r="BG81" s="50" t="s">
        <v>900</v>
      </c>
      <c r="BH81" s="48">
        <v>4</v>
      </c>
      <c r="BK81" s="47" t="s">
        <v>500</v>
      </c>
    </row>
    <row r="82" spans="1:63" ht="12" customHeight="1" thickBot="1">
      <c r="B82" s="103">
        <v>1</v>
      </c>
      <c r="C82" s="106" t="s">
        <v>291</v>
      </c>
      <c r="I82" s="5" t="s">
        <v>344</v>
      </c>
      <c r="J82" s="5" t="str">
        <f t="shared" si="24"/>
        <v>YC1</v>
      </c>
      <c r="K82" s="174" t="str">
        <f t="shared" si="26"/>
        <v/>
      </c>
      <c r="L82" s="166" t="str">
        <f>IF(K82&lt;&gt;"",VLOOKUP(K82,$AG$3:$AH$293,2),"")</f>
        <v/>
      </c>
      <c r="M82" s="83"/>
      <c r="N82" s="89">
        <v>2</v>
      </c>
      <c r="O82" s="89">
        <v>2</v>
      </c>
      <c r="P82" s="89">
        <f t="shared" si="32"/>
        <v>4</v>
      </c>
      <c r="Q82" s="165">
        <f t="shared" si="33"/>
        <v>4</v>
      </c>
      <c r="R82" s="258"/>
      <c r="S82" s="38">
        <f t="shared" si="10"/>
        <v>20</v>
      </c>
      <c r="T82" s="436" t="str">
        <f>IF(K82&lt;&gt;"",VLOOKUP(K82,$AK$3:$AR$294,5),"")</f>
        <v/>
      </c>
      <c r="U82" s="224">
        <f t="shared" si="27"/>
        <v>0</v>
      </c>
      <c r="V82" s="220"/>
      <c r="W82" s="221" t="str">
        <f t="shared" si="28"/>
        <v/>
      </c>
      <c r="X82" s="222" t="str">
        <f t="shared" si="29"/>
        <v/>
      </c>
      <c r="Y82" s="222" t="str">
        <f t="shared" si="29"/>
        <v/>
      </c>
      <c r="Z82" s="222" t="str">
        <f t="shared" si="29"/>
        <v/>
      </c>
      <c r="AA82" s="222" t="str">
        <f t="shared" si="29"/>
        <v/>
      </c>
      <c r="AB82" s="221"/>
      <c r="AC82" s="221" t="str">
        <f t="shared" si="30"/>
        <v/>
      </c>
      <c r="AD82" s="223"/>
      <c r="AE82" s="132"/>
      <c r="AF82" s="422"/>
      <c r="AG82" s="209" t="s">
        <v>26</v>
      </c>
      <c r="AH82" s="356" t="s">
        <v>25</v>
      </c>
      <c r="AI82" s="209" t="s">
        <v>26</v>
      </c>
      <c r="AJ82" s="210"/>
      <c r="AK82" s="212" t="s">
        <v>26</v>
      </c>
      <c r="AL82" s="278">
        <f t="shared" si="19"/>
        <v>80</v>
      </c>
      <c r="AM82" s="282"/>
      <c r="AN82" s="317" t="str">
        <f>IF(AM82&lt;&gt;"",COUNTIF(AM$1:AM83,"y"),"")</f>
        <v/>
      </c>
      <c r="AO82" s="275" t="s">
        <v>232</v>
      </c>
      <c r="AP82" s="57">
        <f>COUNTIF(I$2:I$292,AK82)</f>
        <v>0</v>
      </c>
      <c r="AQ82" s="202"/>
      <c r="AR82" s="190" t="s">
        <v>500</v>
      </c>
      <c r="AS82" s="6">
        <f t="shared" si="31"/>
        <v>80</v>
      </c>
      <c r="AT82" s="62" t="s">
        <v>915</v>
      </c>
      <c r="AU82" s="63">
        <f>IF(AT82&lt;&gt;"",COUNTIF(AT$2:AT82,"y"),"")</f>
        <v>13</v>
      </c>
      <c r="AV82" s="204" t="s">
        <v>1004</v>
      </c>
      <c r="AW82" s="6"/>
      <c r="AX82" s="6"/>
      <c r="AZ82" s="97" t="s">
        <v>28</v>
      </c>
      <c r="BA82" s="96" t="s">
        <v>27</v>
      </c>
      <c r="BB82" s="97" t="s">
        <v>28</v>
      </c>
      <c r="BC82" s="136"/>
      <c r="BD82" s="79" t="s">
        <v>28</v>
      </c>
      <c r="BF82" s="49" t="s">
        <v>901</v>
      </c>
      <c r="BG82" s="50" t="s">
        <v>902</v>
      </c>
      <c r="BH82" s="48">
        <v>4</v>
      </c>
      <c r="BK82" s="47" t="s">
        <v>500</v>
      </c>
    </row>
    <row r="83" spans="1:63" ht="12" customHeight="1" thickBot="1">
      <c r="A83" s="12"/>
      <c r="B83" s="103"/>
      <c r="C83" s="129" t="s">
        <v>355</v>
      </c>
      <c r="I83" s="5" t="s">
        <v>329</v>
      </c>
      <c r="J83" s="5" t="str">
        <f t="shared" si="24"/>
        <v/>
      </c>
      <c r="K83" s="174" t="str">
        <f t="shared" si="26"/>
        <v/>
      </c>
      <c r="L83" s="166" t="str">
        <f>IF(K83&lt;&gt;"",VLOOKUP(K83,$AG$3:$AH$293,2),"")</f>
        <v/>
      </c>
      <c r="N83" s="37">
        <v>1</v>
      </c>
      <c r="O83" s="37">
        <v>3</v>
      </c>
      <c r="P83" s="89">
        <f t="shared" si="32"/>
        <v>3</v>
      </c>
      <c r="Q83" s="165">
        <f t="shared" si="33"/>
        <v>4</v>
      </c>
      <c r="R83" s="258"/>
      <c r="S83" s="38">
        <f t="shared" si="10"/>
        <v>21</v>
      </c>
      <c r="T83" s="436" t="str">
        <f>IF(K83&lt;&gt;"",VLOOKUP(K83,$AK$3:$AR$294,5),"")</f>
        <v/>
      </c>
      <c r="U83" s="224">
        <f t="shared" si="27"/>
        <v>0</v>
      </c>
      <c r="V83" s="220"/>
      <c r="W83" s="221" t="str">
        <f t="shared" si="28"/>
        <v/>
      </c>
      <c r="X83" s="222" t="str">
        <f t="shared" ref="X83:AA93" si="34">IF(INT($U83)=X$2,$W83,"")</f>
        <v/>
      </c>
      <c r="Y83" s="222" t="str">
        <f t="shared" si="34"/>
        <v/>
      </c>
      <c r="Z83" s="222" t="str">
        <f t="shared" si="34"/>
        <v/>
      </c>
      <c r="AA83" s="222" t="str">
        <f t="shared" si="34"/>
        <v/>
      </c>
      <c r="AB83" s="221"/>
      <c r="AC83" s="221" t="str">
        <f t="shared" si="30"/>
        <v/>
      </c>
      <c r="AD83" s="223"/>
      <c r="AE83" s="132"/>
      <c r="AF83" s="422"/>
      <c r="AG83" s="209" t="s">
        <v>28</v>
      </c>
      <c r="AH83" s="356" t="s">
        <v>27</v>
      </c>
      <c r="AI83" s="209" t="s">
        <v>28</v>
      </c>
      <c r="AJ83" s="210"/>
      <c r="AK83" s="212" t="s">
        <v>28</v>
      </c>
      <c r="AL83" s="278">
        <f t="shared" si="19"/>
        <v>81</v>
      </c>
      <c r="AM83" s="282"/>
      <c r="AN83" s="317" t="str">
        <f>IF(AM83&lt;&gt;"",COUNTIF(AM$1:AM84,"y"),"")</f>
        <v/>
      </c>
      <c r="AO83" s="276" t="s">
        <v>258</v>
      </c>
      <c r="AP83" s="57">
        <f>COUNTIF(I$2:I$292,AK83)</f>
        <v>0</v>
      </c>
      <c r="AQ83" s="202"/>
      <c r="AR83" s="190" t="s">
        <v>500</v>
      </c>
      <c r="AS83" s="6">
        <f t="shared" si="31"/>
        <v>81</v>
      </c>
      <c r="AT83" s="62" t="s">
        <v>915</v>
      </c>
      <c r="AU83" s="63">
        <f>IF(AT83&lt;&gt;"",COUNTIF(AT$2:AT83,"y"),"")</f>
        <v>14</v>
      </c>
      <c r="AV83" s="204" t="s">
        <v>943</v>
      </c>
      <c r="AW83" s="6"/>
      <c r="AX83" s="6"/>
      <c r="AZ83" s="97" t="s">
        <v>1135</v>
      </c>
      <c r="BA83" s="96" t="s">
        <v>29</v>
      </c>
      <c r="BB83" s="97" t="s">
        <v>1135</v>
      </c>
      <c r="BC83" s="136"/>
      <c r="BD83" s="79" t="s">
        <v>1135</v>
      </c>
      <c r="BF83" s="49" t="s">
        <v>740</v>
      </c>
      <c r="BG83" s="50" t="s">
        <v>741</v>
      </c>
      <c r="BH83" s="48">
        <v>4</v>
      </c>
      <c r="BK83" s="47" t="s">
        <v>500</v>
      </c>
    </row>
    <row r="84" spans="1:63" ht="12" customHeight="1" thickBot="1">
      <c r="A84" s="12"/>
      <c r="B84" s="103"/>
      <c r="C84" s="106" t="s">
        <v>356</v>
      </c>
      <c r="D84" s="115"/>
      <c r="E84" s="115"/>
      <c r="F84" s="115"/>
      <c r="G84" s="115"/>
      <c r="I84" s="7" t="s">
        <v>330</v>
      </c>
      <c r="J84" s="5" t="str">
        <f t="shared" si="24"/>
        <v/>
      </c>
      <c r="K84" s="174" t="str">
        <f t="shared" si="26"/>
        <v/>
      </c>
      <c r="L84" s="166" t="str">
        <f>IF(K84&lt;&gt;"",VLOOKUP(K84,$AG$3:$AH$293,2),"")</f>
        <v/>
      </c>
      <c r="N84" s="91">
        <v>3</v>
      </c>
      <c r="O84" s="89">
        <v>1</v>
      </c>
      <c r="P84" s="89">
        <f t="shared" si="32"/>
        <v>3</v>
      </c>
      <c r="Q84" s="165">
        <f t="shared" si="33"/>
        <v>4</v>
      </c>
      <c r="R84" s="258"/>
      <c r="S84" s="38">
        <f t="shared" si="10"/>
        <v>22</v>
      </c>
      <c r="T84" s="436" t="str">
        <f>IF(K84&lt;&gt;"",VLOOKUP(K84,$AK$3:$AR$294,5),"")</f>
        <v/>
      </c>
      <c r="U84" s="224">
        <f t="shared" si="27"/>
        <v>0</v>
      </c>
      <c r="V84" s="220"/>
      <c r="W84" s="221" t="str">
        <f t="shared" si="28"/>
        <v/>
      </c>
      <c r="X84" s="222" t="str">
        <f t="shared" si="34"/>
        <v/>
      </c>
      <c r="Y84" s="222" t="str">
        <f t="shared" si="34"/>
        <v/>
      </c>
      <c r="Z84" s="222" t="str">
        <f t="shared" si="34"/>
        <v/>
      </c>
      <c r="AA84" s="222" t="str">
        <f t="shared" si="34"/>
        <v/>
      </c>
      <c r="AB84" s="221"/>
      <c r="AC84" s="221" t="str">
        <f t="shared" si="30"/>
        <v/>
      </c>
      <c r="AD84" s="223"/>
      <c r="AE84" s="132"/>
      <c r="AF84" s="422"/>
      <c r="AG84" s="209" t="s">
        <v>1135</v>
      </c>
      <c r="AH84" s="356" t="s">
        <v>29</v>
      </c>
      <c r="AI84" s="209" t="s">
        <v>1135</v>
      </c>
      <c r="AJ84" s="210"/>
      <c r="AK84" s="212" t="s">
        <v>1135</v>
      </c>
      <c r="AL84" s="278">
        <f t="shared" si="19"/>
        <v>82</v>
      </c>
      <c r="AM84" s="282"/>
      <c r="AN84" s="317" t="str">
        <f>IF(AM84&lt;&gt;"",COUNTIF(AM$1:AM85,"y"),"")</f>
        <v/>
      </c>
      <c r="AO84" s="276" t="s">
        <v>218</v>
      </c>
      <c r="AP84" s="57">
        <f>COUNTIF(I$2:I$292,AK84)</f>
        <v>0</v>
      </c>
      <c r="AQ84" s="202"/>
      <c r="AR84" s="190" t="s">
        <v>500</v>
      </c>
      <c r="AS84" s="6">
        <f t="shared" si="31"/>
        <v>82</v>
      </c>
      <c r="AT84" s="62" t="s">
        <v>915</v>
      </c>
      <c r="AU84" s="63">
        <f>IF(AT84&lt;&gt;"",COUNTIF(AT$2:AT84,"y"),"")</f>
        <v>15</v>
      </c>
      <c r="AV84" s="204" t="s">
        <v>994</v>
      </c>
      <c r="AW84" s="6"/>
      <c r="AX84" s="6"/>
      <c r="AZ84" s="97" t="s">
        <v>31</v>
      </c>
      <c r="BA84" s="96" t="s">
        <v>30</v>
      </c>
      <c r="BB84" s="97" t="s">
        <v>31</v>
      </c>
      <c r="BC84" s="136"/>
      <c r="BD84" s="79" t="s">
        <v>31</v>
      </c>
      <c r="BF84" s="49" t="s">
        <v>742</v>
      </c>
      <c r="BG84" s="50" t="s">
        <v>743</v>
      </c>
      <c r="BH84" s="48">
        <v>4</v>
      </c>
      <c r="BK84" s="47" t="s">
        <v>500</v>
      </c>
    </row>
    <row r="85" spans="1:63" ht="12" customHeight="1" thickBot="1">
      <c r="B85" s="103">
        <v>1</v>
      </c>
      <c r="C85" s="106" t="s">
        <v>376</v>
      </c>
      <c r="D85" s="129"/>
      <c r="E85" s="129"/>
      <c r="F85" s="129"/>
      <c r="G85" s="129"/>
      <c r="I85" s="5" t="s">
        <v>345</v>
      </c>
      <c r="J85" s="5" t="str">
        <f t="shared" si="24"/>
        <v>YH1</v>
      </c>
      <c r="K85" s="174" t="str">
        <f t="shared" si="26"/>
        <v/>
      </c>
      <c r="L85" s="166" t="str">
        <f>IF(K85&lt;&gt;"",VLOOKUP(K85,$AG$3:$AH$293,2),"")</f>
        <v/>
      </c>
      <c r="M85" s="83"/>
      <c r="N85" s="89">
        <v>1</v>
      </c>
      <c r="O85" s="89">
        <v>2</v>
      </c>
      <c r="P85" s="89">
        <f t="shared" si="32"/>
        <v>2</v>
      </c>
      <c r="Q85" s="165">
        <f t="shared" si="33"/>
        <v>3</v>
      </c>
      <c r="R85" s="258"/>
      <c r="S85" s="38">
        <f t="shared" ref="S85:S130" si="35">S84+1</f>
        <v>23</v>
      </c>
      <c r="T85" s="436" t="str">
        <f>IF(K85&lt;&gt;"",VLOOKUP(K85,$AK$3:$AR$294,5),"")</f>
        <v/>
      </c>
      <c r="U85" s="224">
        <f t="shared" si="27"/>
        <v>0</v>
      </c>
      <c r="V85" s="220"/>
      <c r="W85" s="221" t="str">
        <f t="shared" si="28"/>
        <v/>
      </c>
      <c r="X85" s="222" t="str">
        <f t="shared" si="34"/>
        <v/>
      </c>
      <c r="Y85" s="222" t="str">
        <f t="shared" si="34"/>
        <v/>
      </c>
      <c r="Z85" s="222" t="str">
        <f t="shared" si="34"/>
        <v/>
      </c>
      <c r="AA85" s="222" t="str">
        <f t="shared" si="34"/>
        <v/>
      </c>
      <c r="AB85" s="221"/>
      <c r="AC85" s="221" t="str">
        <f t="shared" si="30"/>
        <v/>
      </c>
      <c r="AD85" s="223"/>
      <c r="AE85" s="132"/>
      <c r="AF85" s="422"/>
      <c r="AG85" s="209" t="s">
        <v>31</v>
      </c>
      <c r="AH85" s="356" t="s">
        <v>30</v>
      </c>
      <c r="AI85" s="209" t="s">
        <v>31</v>
      </c>
      <c r="AJ85" s="210"/>
      <c r="AK85" s="212" t="s">
        <v>31</v>
      </c>
      <c r="AL85" s="278">
        <f t="shared" si="19"/>
        <v>83</v>
      </c>
      <c r="AM85" s="282"/>
      <c r="AN85" s="317" t="str">
        <f>IF(AM85&lt;&gt;"",COUNTIF(AM$1:AM86,"y"),"")</f>
        <v/>
      </c>
      <c r="AO85" s="276" t="s">
        <v>257</v>
      </c>
      <c r="AP85" s="57">
        <f>COUNTIF(I$2:I$292,AK85)</f>
        <v>0</v>
      </c>
      <c r="AQ85" s="202"/>
      <c r="AR85" s="191" t="s">
        <v>500</v>
      </c>
      <c r="AV85" s="204" t="s">
        <v>951</v>
      </c>
      <c r="AZ85" s="97" t="s">
        <v>33</v>
      </c>
      <c r="BA85" s="96" t="s">
        <v>32</v>
      </c>
      <c r="BB85" s="97" t="s">
        <v>33</v>
      </c>
      <c r="BC85" s="136"/>
      <c r="BD85" s="79" t="s">
        <v>33</v>
      </c>
      <c r="BF85" s="49" t="s">
        <v>744</v>
      </c>
      <c r="BG85" s="50" t="s">
        <v>745</v>
      </c>
      <c r="BH85" s="48">
        <v>3</v>
      </c>
      <c r="BK85" s="47" t="s">
        <v>500</v>
      </c>
    </row>
    <row r="86" spans="1:63" ht="12" customHeight="1" thickBot="1">
      <c r="B86" s="103"/>
      <c r="C86" s="129" t="s">
        <v>352</v>
      </c>
      <c r="I86" s="5" t="s">
        <v>346</v>
      </c>
      <c r="J86" s="5" t="str">
        <f t="shared" si="24"/>
        <v/>
      </c>
      <c r="K86" s="174" t="str">
        <f t="shared" si="26"/>
        <v/>
      </c>
      <c r="L86" s="166" t="str">
        <f>IF(K86&lt;&gt;"",VLOOKUP(K86,$AG$3:$AH$293,2),"")</f>
        <v/>
      </c>
      <c r="M86" s="83"/>
      <c r="N86" s="89">
        <v>2</v>
      </c>
      <c r="O86" s="89">
        <v>1</v>
      </c>
      <c r="P86" s="89">
        <f t="shared" si="32"/>
        <v>2</v>
      </c>
      <c r="Q86" s="165">
        <f t="shared" si="33"/>
        <v>3</v>
      </c>
      <c r="R86" s="258"/>
      <c r="S86" s="38">
        <f t="shared" si="35"/>
        <v>24</v>
      </c>
      <c r="T86" s="436" t="str">
        <f>IF(K86&lt;&gt;"",VLOOKUP(K86,$AK$3:$AR$294,5),"")</f>
        <v/>
      </c>
      <c r="U86" s="224">
        <f t="shared" si="27"/>
        <v>0</v>
      </c>
      <c r="V86" s="220"/>
      <c r="W86" s="221" t="str">
        <f t="shared" si="28"/>
        <v/>
      </c>
      <c r="X86" s="222" t="str">
        <f t="shared" si="34"/>
        <v/>
      </c>
      <c r="Y86" s="222" t="str">
        <f t="shared" si="34"/>
        <v/>
      </c>
      <c r="Z86" s="222" t="str">
        <f t="shared" si="34"/>
        <v/>
      </c>
      <c r="AA86" s="222" t="str">
        <f t="shared" si="34"/>
        <v/>
      </c>
      <c r="AB86" s="221"/>
      <c r="AC86" s="221" t="str">
        <f t="shared" si="30"/>
        <v/>
      </c>
      <c r="AD86" s="223"/>
      <c r="AE86" s="132"/>
      <c r="AF86" s="422"/>
      <c r="AG86" s="209" t="s">
        <v>33</v>
      </c>
      <c r="AH86" s="356" t="s">
        <v>32</v>
      </c>
      <c r="AI86" s="209" t="s">
        <v>33</v>
      </c>
      <c r="AJ86" s="210"/>
      <c r="AK86" s="212" t="s">
        <v>33</v>
      </c>
      <c r="AL86" s="278">
        <f t="shared" si="19"/>
        <v>84</v>
      </c>
      <c r="AM86" s="282"/>
      <c r="AN86" s="317" t="str">
        <f>IF(AM86&lt;&gt;"",COUNTIF(AM$1:AM87,"y"),"")</f>
        <v/>
      </c>
      <c r="AO86" s="276" t="s">
        <v>256</v>
      </c>
      <c r="AP86" s="57">
        <f>COUNTIF(I$2:I$292,AK86)</f>
        <v>0</v>
      </c>
      <c r="AQ86" s="202"/>
      <c r="AR86" s="191" t="s">
        <v>500</v>
      </c>
      <c r="AV86" s="204" t="s">
        <v>977</v>
      </c>
      <c r="AZ86" s="97" t="s">
        <v>942</v>
      </c>
      <c r="BA86" s="96" t="s">
        <v>34</v>
      </c>
      <c r="BB86" s="97" t="s">
        <v>942</v>
      </c>
      <c r="BC86" s="136"/>
      <c r="BD86" s="79" t="s">
        <v>942</v>
      </c>
      <c r="BF86" s="49" t="s">
        <v>746</v>
      </c>
      <c r="BG86" s="50" t="s">
        <v>747</v>
      </c>
      <c r="BH86" s="48">
        <v>3</v>
      </c>
      <c r="BK86" s="47" t="s">
        <v>500</v>
      </c>
    </row>
    <row r="87" spans="1:63" ht="12" customHeight="1" thickBot="1">
      <c r="B87" s="103">
        <v>1</v>
      </c>
      <c r="C87" s="106" t="s">
        <v>378</v>
      </c>
      <c r="I87" s="5" t="s">
        <v>347</v>
      </c>
      <c r="J87" s="5" t="str">
        <f t="shared" si="24"/>
        <v>YM1</v>
      </c>
      <c r="K87" s="174" t="str">
        <f t="shared" si="26"/>
        <v/>
      </c>
      <c r="L87" s="166" t="str">
        <f>IF(K87&lt;&gt;"",VLOOKUP(K87,$AG$3:$AH$293,2),"")</f>
        <v/>
      </c>
      <c r="N87" s="89">
        <v>1</v>
      </c>
      <c r="O87" s="89">
        <v>1</v>
      </c>
      <c r="P87" s="89">
        <f t="shared" si="32"/>
        <v>1</v>
      </c>
      <c r="Q87" s="165">
        <f t="shared" si="33"/>
        <v>2</v>
      </c>
      <c r="R87" s="258"/>
      <c r="S87" s="38">
        <f t="shared" si="35"/>
        <v>25</v>
      </c>
      <c r="T87" s="436" t="str">
        <f>IF(K87&lt;&gt;"",VLOOKUP(K87,$AK$3:$AR$294,5),"")</f>
        <v/>
      </c>
      <c r="U87" s="224">
        <f t="shared" si="27"/>
        <v>0</v>
      </c>
      <c r="V87" s="220"/>
      <c r="W87" s="221" t="str">
        <f t="shared" si="28"/>
        <v/>
      </c>
      <c r="X87" s="222" t="str">
        <f t="shared" si="34"/>
        <v/>
      </c>
      <c r="Y87" s="222" t="str">
        <f t="shared" si="34"/>
        <v/>
      </c>
      <c r="Z87" s="222" t="str">
        <f t="shared" si="34"/>
        <v/>
      </c>
      <c r="AA87" s="222" t="str">
        <f t="shared" si="34"/>
        <v/>
      </c>
      <c r="AB87" s="221"/>
      <c r="AC87" s="221" t="str">
        <f t="shared" si="30"/>
        <v/>
      </c>
      <c r="AD87" s="223"/>
      <c r="AE87" s="132"/>
      <c r="AF87" s="422"/>
      <c r="AG87" s="209" t="s">
        <v>942</v>
      </c>
      <c r="AH87" s="356" t="s">
        <v>34</v>
      </c>
      <c r="AI87" s="209" t="s">
        <v>942</v>
      </c>
      <c r="AJ87" s="210"/>
      <c r="AK87" s="212" t="s">
        <v>942</v>
      </c>
      <c r="AL87" s="278">
        <f t="shared" si="19"/>
        <v>85</v>
      </c>
      <c r="AM87" s="282"/>
      <c r="AN87" s="317" t="str">
        <f>IF(AM87&lt;&gt;"",COUNTIF(AM$1:AM88,"y"),"")</f>
        <v/>
      </c>
      <c r="AO87" s="315" t="s">
        <v>228</v>
      </c>
      <c r="AP87" s="57">
        <f>COUNTIF(I$2:I$292,AK87)</f>
        <v>0</v>
      </c>
      <c r="AQ87" s="202"/>
      <c r="AR87" s="191" t="s">
        <v>500</v>
      </c>
      <c r="AU87" s="5" t="s">
        <v>1197</v>
      </c>
      <c r="AV87" s="194" t="s">
        <v>998</v>
      </c>
      <c r="AZ87" s="97" t="s">
        <v>964</v>
      </c>
      <c r="BA87" s="96" t="s">
        <v>35</v>
      </c>
      <c r="BB87" s="97" t="s">
        <v>964</v>
      </c>
      <c r="BC87" s="136"/>
      <c r="BD87" s="79" t="s">
        <v>964</v>
      </c>
      <c r="BF87" s="49" t="s">
        <v>748</v>
      </c>
      <c r="BG87" s="50" t="s">
        <v>749</v>
      </c>
      <c r="BH87" s="48">
        <v>2</v>
      </c>
      <c r="BK87" s="47" t="s">
        <v>500</v>
      </c>
    </row>
    <row r="88" spans="1:63" ht="12" customHeight="1" thickBot="1">
      <c r="B88" s="103">
        <v>1</v>
      </c>
      <c r="C88" s="129" t="s">
        <v>318</v>
      </c>
      <c r="I88" s="5" t="s">
        <v>349</v>
      </c>
      <c r="J88" s="5" t="str">
        <f t="shared" si="24"/>
        <v>YR1</v>
      </c>
      <c r="K88" s="174" t="str">
        <f t="shared" si="26"/>
        <v/>
      </c>
      <c r="L88" s="166" t="str">
        <f>IF(K88&lt;&gt;"",VLOOKUP(K88,$AG$3:$AH$293,2),"")</f>
        <v/>
      </c>
      <c r="M88" s="83"/>
      <c r="N88" s="10"/>
      <c r="O88" s="10"/>
      <c r="Q88" s="40"/>
      <c r="R88" s="240"/>
      <c r="S88" s="38">
        <f t="shared" si="35"/>
        <v>26</v>
      </c>
      <c r="T88" s="436" t="str">
        <f>IF(K88&lt;&gt;"",VLOOKUP(K88,$AK$3:$AR$294,5),"")</f>
        <v/>
      </c>
      <c r="U88" s="224">
        <f t="shared" si="27"/>
        <v>0</v>
      </c>
      <c r="V88" s="220"/>
      <c r="W88" s="221" t="str">
        <f t="shared" si="28"/>
        <v/>
      </c>
      <c r="X88" s="222" t="str">
        <f t="shared" si="34"/>
        <v/>
      </c>
      <c r="Y88" s="222" t="str">
        <f t="shared" si="34"/>
        <v/>
      </c>
      <c r="Z88" s="222" t="str">
        <f t="shared" si="34"/>
        <v/>
      </c>
      <c r="AA88" s="222" t="str">
        <f t="shared" si="34"/>
        <v/>
      </c>
      <c r="AB88" s="221"/>
      <c r="AC88" s="221" t="str">
        <f t="shared" si="30"/>
        <v/>
      </c>
      <c r="AD88" s="223"/>
      <c r="AE88" s="132"/>
      <c r="AF88" s="422"/>
      <c r="AG88" s="209" t="s">
        <v>964</v>
      </c>
      <c r="AH88" s="356" t="s">
        <v>35</v>
      </c>
      <c r="AI88" s="209" t="s">
        <v>964</v>
      </c>
      <c r="AJ88" s="210"/>
      <c r="AK88" s="212" t="s">
        <v>964</v>
      </c>
      <c r="AL88" s="278">
        <f t="shared" si="19"/>
        <v>86</v>
      </c>
      <c r="AM88" s="282"/>
      <c r="AN88" s="317" t="str">
        <f>IF(AM88&lt;&gt;"",COUNTIF(AM$1:AM89,"y"),"")</f>
        <v/>
      </c>
      <c r="AO88" s="315" t="s">
        <v>221</v>
      </c>
      <c r="AP88" s="57">
        <f>COUNTIF(I$2:I$292,AK88)</f>
        <v>0</v>
      </c>
      <c r="AQ88" s="202"/>
      <c r="AR88" s="190" t="s">
        <v>500</v>
      </c>
      <c r="AU88" s="5" t="s">
        <v>925</v>
      </c>
      <c r="AV88" s="195" t="s">
        <v>1001</v>
      </c>
      <c r="AZ88" s="97" t="s">
        <v>37</v>
      </c>
      <c r="BA88" s="96" t="s">
        <v>36</v>
      </c>
      <c r="BB88" s="97" t="s">
        <v>37</v>
      </c>
      <c r="BC88" s="136"/>
      <c r="BD88" s="79" t="s">
        <v>37</v>
      </c>
      <c r="BF88" s="49" t="s">
        <v>750</v>
      </c>
      <c r="BG88" s="50" t="s">
        <v>751</v>
      </c>
      <c r="BH88" s="48">
        <v>3</v>
      </c>
      <c r="BK88" s="47" t="s">
        <v>500</v>
      </c>
    </row>
    <row r="89" spans="1:63" ht="12" customHeight="1" thickBot="1">
      <c r="B89" s="103"/>
      <c r="C89" s="129" t="s">
        <v>353</v>
      </c>
      <c r="D89" s="129"/>
      <c r="E89" s="129"/>
      <c r="F89" s="129"/>
      <c r="G89" s="129"/>
      <c r="I89" s="5" t="s">
        <v>348</v>
      </c>
      <c r="J89" s="5" t="str">
        <f t="shared" si="24"/>
        <v/>
      </c>
      <c r="K89" s="174" t="str">
        <f t="shared" si="26"/>
        <v/>
      </c>
      <c r="L89" s="166" t="str">
        <f>IF(K89&lt;&gt;"",VLOOKUP(K89,$AG$3:$AH$293,2),"")</f>
        <v/>
      </c>
      <c r="S89" s="38">
        <f t="shared" si="35"/>
        <v>27</v>
      </c>
      <c r="T89" s="436" t="str">
        <f>IF(K89&lt;&gt;"",VLOOKUP(K89,$AK$3:$AR$294,5),"")</f>
        <v/>
      </c>
      <c r="U89" s="224">
        <f t="shared" si="27"/>
        <v>0</v>
      </c>
      <c r="V89" s="220"/>
      <c r="W89" s="221" t="str">
        <f t="shared" si="28"/>
        <v/>
      </c>
      <c r="X89" s="222" t="str">
        <f t="shared" si="34"/>
        <v/>
      </c>
      <c r="Y89" s="222" t="str">
        <f t="shared" si="34"/>
        <v/>
      </c>
      <c r="Z89" s="222" t="str">
        <f t="shared" si="34"/>
        <v/>
      </c>
      <c r="AA89" s="222" t="str">
        <f t="shared" si="34"/>
        <v/>
      </c>
      <c r="AB89" s="221"/>
      <c r="AC89" s="221" t="str">
        <f t="shared" si="30"/>
        <v/>
      </c>
      <c r="AD89" s="223"/>
      <c r="AE89" s="132"/>
      <c r="AF89" s="422"/>
      <c r="AG89" s="209" t="s">
        <v>37</v>
      </c>
      <c r="AH89" s="356" t="s">
        <v>36</v>
      </c>
      <c r="AI89" s="209" t="s">
        <v>37</v>
      </c>
      <c r="AJ89" s="210"/>
      <c r="AK89" s="212" t="s">
        <v>37</v>
      </c>
      <c r="AL89" s="278">
        <f t="shared" si="19"/>
        <v>87</v>
      </c>
      <c r="AM89" s="282"/>
      <c r="AN89" s="317" t="str">
        <f>IF(AM89&lt;&gt;"",COUNTIF(AM$1:AM90,"y"),"")</f>
        <v/>
      </c>
      <c r="AO89" s="315" t="s">
        <v>222</v>
      </c>
      <c r="AP89" s="57">
        <f>COUNTIF(I$2:I$292,AK89)</f>
        <v>0</v>
      </c>
      <c r="AQ89" s="202"/>
      <c r="AR89" s="191" t="s">
        <v>500</v>
      </c>
      <c r="AU89" s="5" t="s">
        <v>940</v>
      </c>
      <c r="AV89" s="204" t="s">
        <v>1019</v>
      </c>
      <c r="AZ89" s="97" t="s">
        <v>39</v>
      </c>
      <c r="BA89" s="96" t="s">
        <v>38</v>
      </c>
      <c r="BB89" s="97" t="s">
        <v>39</v>
      </c>
      <c r="BC89" s="136"/>
      <c r="BD89" s="97" t="s">
        <v>39</v>
      </c>
      <c r="BF89" s="49" t="s">
        <v>752</v>
      </c>
      <c r="BG89" s="50" t="s">
        <v>753</v>
      </c>
      <c r="BH89" s="48">
        <v>3</v>
      </c>
      <c r="BK89" s="47" t="s">
        <v>500</v>
      </c>
    </row>
    <row r="90" spans="1:63" ht="12" customHeight="1" thickBot="1">
      <c r="B90" s="103">
        <v>1</v>
      </c>
      <c r="C90" s="129" t="s">
        <v>317</v>
      </c>
      <c r="I90" s="5" t="s">
        <v>331</v>
      </c>
      <c r="J90" s="5" t="str">
        <f t="shared" si="24"/>
        <v>YS1</v>
      </c>
      <c r="K90" s="174" t="str">
        <f t="shared" si="26"/>
        <v/>
      </c>
      <c r="L90" s="166" t="str">
        <f>IF(K90&lt;&gt;"",VLOOKUP(K90,$AG$3:$AH$293,2),"")</f>
        <v/>
      </c>
      <c r="S90" s="38">
        <f t="shared" si="35"/>
        <v>28</v>
      </c>
      <c r="T90" s="437" t="str">
        <f>IF(K90&lt;&gt;"",VLOOKUP(K90,$AK$3:$AR$202,7),"")</f>
        <v/>
      </c>
      <c r="U90" s="224">
        <f t="shared" si="27"/>
        <v>0</v>
      </c>
      <c r="V90" s="220"/>
      <c r="W90" s="221" t="str">
        <f t="shared" si="28"/>
        <v/>
      </c>
      <c r="X90" s="222" t="str">
        <f t="shared" si="34"/>
        <v/>
      </c>
      <c r="Y90" s="222" t="str">
        <f t="shared" si="34"/>
        <v/>
      </c>
      <c r="Z90" s="222" t="str">
        <f t="shared" si="34"/>
        <v/>
      </c>
      <c r="AA90" s="222" t="str">
        <f t="shared" si="34"/>
        <v/>
      </c>
      <c r="AB90" s="221"/>
      <c r="AC90" s="221" t="str">
        <f t="shared" si="30"/>
        <v/>
      </c>
      <c r="AD90" s="223"/>
      <c r="AE90" s="132"/>
      <c r="AF90" s="422"/>
      <c r="AG90" s="209" t="s">
        <v>39</v>
      </c>
      <c r="AH90" s="356" t="s">
        <v>38</v>
      </c>
      <c r="AI90" s="209" t="s">
        <v>39</v>
      </c>
      <c r="AJ90" s="210"/>
      <c r="AK90" s="209" t="s">
        <v>39</v>
      </c>
      <c r="AL90" s="278">
        <f t="shared" si="19"/>
        <v>88</v>
      </c>
      <c r="AM90" s="282"/>
      <c r="AN90" s="317" t="str">
        <f>IF(AM90&lt;&gt;"",COUNTIF(AM$1:AM91,"y"),"")</f>
        <v/>
      </c>
      <c r="AO90" s="276" t="s">
        <v>223</v>
      </c>
      <c r="AP90" s="57">
        <f>COUNTIF(I$2:I$292,AK90)</f>
        <v>0</v>
      </c>
      <c r="AQ90" s="202"/>
      <c r="AR90" s="191" t="s">
        <v>500</v>
      </c>
      <c r="AU90" s="5" t="s">
        <v>945</v>
      </c>
      <c r="AV90" s="205" t="s">
        <v>1117</v>
      </c>
      <c r="AZ90" s="97" t="s">
        <v>41</v>
      </c>
      <c r="BA90" s="96" t="s">
        <v>40</v>
      </c>
      <c r="BB90" s="97" t="s">
        <v>41</v>
      </c>
      <c r="BC90" s="136"/>
      <c r="BD90" s="97" t="s">
        <v>41</v>
      </c>
      <c r="BF90" s="49" t="s">
        <v>754</v>
      </c>
      <c r="BG90" s="50" t="s">
        <v>755</v>
      </c>
      <c r="BH90" s="48">
        <v>3</v>
      </c>
      <c r="BK90" s="47" t="s">
        <v>500</v>
      </c>
    </row>
    <row r="91" spans="1:63" ht="12" customHeight="1" thickBot="1">
      <c r="B91" s="103"/>
      <c r="C91" s="129" t="s">
        <v>377</v>
      </c>
      <c r="I91" s="5" t="s">
        <v>354</v>
      </c>
      <c r="J91" s="5" t="str">
        <f t="shared" si="24"/>
        <v/>
      </c>
      <c r="K91" s="174" t="str">
        <f t="shared" si="26"/>
        <v/>
      </c>
      <c r="L91" s="166" t="str">
        <f>IF(K91&lt;&gt;"",VLOOKUP(K91,$AG$3:$AH$293,2),"")</f>
        <v/>
      </c>
      <c r="S91" s="38">
        <f t="shared" si="35"/>
        <v>29</v>
      </c>
      <c r="T91" s="437" t="str">
        <f>IF(K91&lt;&gt;"",VLOOKUP(K91,$AK$3:$AR$202,7),"")</f>
        <v/>
      </c>
      <c r="U91" s="224">
        <f t="shared" si="27"/>
        <v>0</v>
      </c>
      <c r="V91" s="220"/>
      <c r="W91" s="221" t="str">
        <f t="shared" si="28"/>
        <v/>
      </c>
      <c r="X91" s="222" t="str">
        <f t="shared" si="34"/>
        <v/>
      </c>
      <c r="Y91" s="222" t="str">
        <f t="shared" si="34"/>
        <v/>
      </c>
      <c r="Z91" s="222" t="str">
        <f t="shared" si="34"/>
        <v/>
      </c>
      <c r="AA91" s="222" t="str">
        <f t="shared" si="34"/>
        <v/>
      </c>
      <c r="AB91" s="221"/>
      <c r="AC91" s="221" t="str">
        <f t="shared" si="30"/>
        <v/>
      </c>
      <c r="AD91" s="223"/>
      <c r="AE91" s="132"/>
      <c r="AF91" s="422"/>
      <c r="AG91" s="209" t="s">
        <v>41</v>
      </c>
      <c r="AH91" s="356" t="s">
        <v>40</v>
      </c>
      <c r="AI91" s="209" t="s">
        <v>41</v>
      </c>
      <c r="AJ91" s="210"/>
      <c r="AK91" s="209" t="s">
        <v>41</v>
      </c>
      <c r="AL91" s="278">
        <f t="shared" si="19"/>
        <v>89</v>
      </c>
      <c r="AM91" s="282"/>
      <c r="AN91" s="317" t="str">
        <f>IF(AM91&lt;&gt;"",COUNTIF(AM$1:AM92,"y"),"")</f>
        <v/>
      </c>
      <c r="AO91" s="276" t="s">
        <v>225</v>
      </c>
      <c r="AP91" s="57">
        <f>COUNTIF(I$2:I$292,AK91)</f>
        <v>0</v>
      </c>
      <c r="AQ91" s="202"/>
      <c r="AR91" s="191" t="s">
        <v>500</v>
      </c>
      <c r="AU91" s="5" t="s">
        <v>949</v>
      </c>
      <c r="AV91" s="204" t="s">
        <v>1054</v>
      </c>
      <c r="AZ91" s="97" t="s">
        <v>43</v>
      </c>
      <c r="BA91" s="96" t="s">
        <v>42</v>
      </c>
      <c r="BB91" s="97" t="s">
        <v>43</v>
      </c>
      <c r="BC91" s="136"/>
      <c r="BD91" s="97" t="s">
        <v>43</v>
      </c>
      <c r="BF91" s="49" t="s">
        <v>756</v>
      </c>
      <c r="BG91" s="50" t="s">
        <v>757</v>
      </c>
      <c r="BH91" s="48">
        <v>3</v>
      </c>
      <c r="BK91" s="47" t="s">
        <v>500</v>
      </c>
    </row>
    <row r="92" spans="1:63" ht="12" customHeight="1" thickBot="1">
      <c r="B92" s="103">
        <v>1</v>
      </c>
      <c r="C92" s="129" t="s">
        <v>425</v>
      </c>
      <c r="I92" s="5" t="s">
        <v>426</v>
      </c>
      <c r="J92" s="5" t="str">
        <f t="shared" si="24"/>
        <v>YV1</v>
      </c>
      <c r="K92" s="174" t="str">
        <f t="shared" si="26"/>
        <v/>
      </c>
      <c r="L92" s="166" t="str">
        <f>IF(K92&lt;&gt;"",VLOOKUP(K92,$AG$3:$AH$293,2),"")</f>
        <v/>
      </c>
      <c r="S92" s="38">
        <f t="shared" si="35"/>
        <v>30</v>
      </c>
      <c r="T92" s="437" t="str">
        <f>IF(K92&lt;&gt;"",VLOOKUP(K92,$AK$3:$AR$202,7),"")</f>
        <v/>
      </c>
      <c r="U92" s="224">
        <f t="shared" si="27"/>
        <v>0</v>
      </c>
      <c r="V92" s="220"/>
      <c r="W92" s="221" t="str">
        <f t="shared" si="28"/>
        <v/>
      </c>
      <c r="X92" s="222" t="str">
        <f t="shared" si="34"/>
        <v/>
      </c>
      <c r="Y92" s="222" t="str">
        <f t="shared" si="34"/>
        <v/>
      </c>
      <c r="Z92" s="222" t="str">
        <f t="shared" si="34"/>
        <v/>
      </c>
      <c r="AA92" s="222" t="str">
        <f t="shared" si="34"/>
        <v/>
      </c>
      <c r="AB92" s="221"/>
      <c r="AC92" s="221" t="str">
        <f t="shared" si="30"/>
        <v/>
      </c>
      <c r="AD92" s="223"/>
      <c r="AE92" s="132"/>
      <c r="AF92" s="422"/>
      <c r="AG92" s="209" t="s">
        <v>43</v>
      </c>
      <c r="AH92" s="356" t="s">
        <v>42</v>
      </c>
      <c r="AI92" s="209" t="s">
        <v>43</v>
      </c>
      <c r="AJ92" s="210"/>
      <c r="AK92" s="209" t="s">
        <v>43</v>
      </c>
      <c r="AL92" s="278">
        <f t="shared" si="19"/>
        <v>90</v>
      </c>
      <c r="AM92" s="282"/>
      <c r="AN92" s="317" t="str">
        <f>IF(AM92&lt;&gt;"",COUNTIF(AM$1:AM93,"y"),"")</f>
        <v/>
      </c>
      <c r="AO92" s="276" t="s">
        <v>224</v>
      </c>
      <c r="AP92" s="57">
        <f>COUNTIF(I$2:I$292,AK92)</f>
        <v>0</v>
      </c>
      <c r="AQ92" s="202"/>
      <c r="AR92" s="191" t="s">
        <v>500</v>
      </c>
      <c r="AU92" s="5" t="s">
        <v>957</v>
      </c>
      <c r="AV92" s="204" t="s">
        <v>1096</v>
      </c>
      <c r="AZ92" s="97" t="s">
        <v>1196</v>
      </c>
      <c r="BA92" s="96" t="s">
        <v>44</v>
      </c>
      <c r="BB92" s="97" t="s">
        <v>1196</v>
      </c>
      <c r="BC92" s="136"/>
      <c r="BD92" s="97" t="s">
        <v>1196</v>
      </c>
      <c r="BF92" s="49" t="s">
        <v>758</v>
      </c>
      <c r="BG92" s="50" t="s">
        <v>759</v>
      </c>
      <c r="BH92" s="48">
        <v>2</v>
      </c>
      <c r="BK92" s="47" t="s">
        <v>500</v>
      </c>
    </row>
    <row r="93" spans="1:63" ht="12" customHeight="1" thickBot="1">
      <c r="C93" s="115" t="s">
        <v>454</v>
      </c>
      <c r="I93" s="5" t="s">
        <v>374</v>
      </c>
      <c r="J93" s="5" t="str">
        <f t="shared" si="24"/>
        <v/>
      </c>
      <c r="K93" s="174" t="str">
        <f t="shared" si="26"/>
        <v/>
      </c>
      <c r="L93" s="166" t="str">
        <f>IF(K93&lt;&gt;"",VLOOKUP(K93,$AG$3:$AH$293,2),"")</f>
        <v/>
      </c>
      <c r="S93" s="38">
        <f t="shared" si="35"/>
        <v>31</v>
      </c>
      <c r="T93" s="217"/>
      <c r="U93" s="224">
        <f t="shared" si="27"/>
        <v>0</v>
      </c>
      <c r="V93" s="220"/>
      <c r="W93" s="221" t="str">
        <f t="shared" si="28"/>
        <v/>
      </c>
      <c r="X93" s="222" t="str">
        <f t="shared" si="34"/>
        <v/>
      </c>
      <c r="Y93" s="222" t="str">
        <f t="shared" si="34"/>
        <v/>
      </c>
      <c r="Z93" s="222" t="str">
        <f t="shared" si="34"/>
        <v/>
      </c>
      <c r="AA93" s="222" t="str">
        <f t="shared" si="34"/>
        <v/>
      </c>
      <c r="AB93" s="221"/>
      <c r="AC93" s="221" t="str">
        <f t="shared" si="30"/>
        <v/>
      </c>
      <c r="AD93" s="223"/>
      <c r="AE93" s="132"/>
      <c r="AF93" s="422"/>
      <c r="AG93" s="209" t="s">
        <v>1196</v>
      </c>
      <c r="AH93" s="356" t="s">
        <v>44</v>
      </c>
      <c r="AI93" s="209" t="s">
        <v>1196</v>
      </c>
      <c r="AJ93" s="210"/>
      <c r="AK93" s="209" t="s">
        <v>1196</v>
      </c>
      <c r="AL93" s="278">
        <f t="shared" si="19"/>
        <v>91</v>
      </c>
      <c r="AM93" s="282"/>
      <c r="AN93" s="317" t="str">
        <f>IF(AM93&lt;&gt;"",COUNTIF(AM$1:AM94,"y"),"")</f>
        <v/>
      </c>
      <c r="AO93" s="275" t="s">
        <v>236</v>
      </c>
      <c r="AP93" s="57">
        <f>COUNTIF(I$2:I$292,AK93)</f>
        <v>1</v>
      </c>
      <c r="AQ93" s="202"/>
      <c r="AR93" s="191" t="s">
        <v>1361</v>
      </c>
      <c r="AU93" s="5" t="s">
        <v>962</v>
      </c>
      <c r="AV93" s="204" t="s">
        <v>980</v>
      </c>
      <c r="AZ93" s="97" t="s">
        <v>46</v>
      </c>
      <c r="BA93" s="96" t="s">
        <v>45</v>
      </c>
      <c r="BB93" s="97" t="s">
        <v>46</v>
      </c>
      <c r="BC93" s="136"/>
      <c r="BD93" s="97" t="s">
        <v>46</v>
      </c>
      <c r="BF93" s="49" t="s">
        <v>760</v>
      </c>
      <c r="BG93" s="50" t="s">
        <v>761</v>
      </c>
      <c r="BH93" s="48">
        <v>2</v>
      </c>
      <c r="BK93" s="47" t="s">
        <v>500</v>
      </c>
    </row>
    <row r="94" spans="1:63" ht="12" customHeight="1" thickBot="1">
      <c r="B94" s="103"/>
      <c r="C94" s="106" t="s">
        <v>357</v>
      </c>
      <c r="F94" s="130"/>
      <c r="G94" s="130"/>
      <c r="H94" s="6"/>
      <c r="I94" s="5" t="s">
        <v>358</v>
      </c>
      <c r="J94" s="5" t="str">
        <f t="shared" si="24"/>
        <v/>
      </c>
      <c r="K94" s="174" t="str">
        <f t="shared" si="26"/>
        <v/>
      </c>
      <c r="L94" s="166" t="str">
        <f>IF(K94&lt;&gt;"",VLOOKUP(K94,$AG$3:$AH$293,2),"")</f>
        <v/>
      </c>
      <c r="S94" s="38">
        <f t="shared" si="35"/>
        <v>32</v>
      </c>
      <c r="T94" s="218"/>
      <c r="U94" s="378" t="str">
        <f>CONCATENATE(X94,Y94,Z94,AA94,AB94)</f>
        <v>XHXEX4XAXDYCYHYMYRYSYVZEZGZL</v>
      </c>
      <c r="V94" s="378"/>
      <c r="W94" s="379"/>
      <c r="X94" s="231" t="str">
        <f>CONCATENATE(X63,X64,X65,X66,X67,X68,X69,X70,X71,X72,X73,X74,X75,X76,X77,X78,X79,X80,X81,X82,X83,X84,X85,X86,X87,X88,X89,X90,X91,X92,X93)</f>
        <v/>
      </c>
      <c r="Y94" s="231" t="str">
        <f t="shared" ref="Y94:AB94" si="36">CONCATENATE(Y63,Y64,Y65,Y66,Y67,Y68,Y69,Y70,Y71,Y72,Y73,Y74,Y75,Y76,Y77,Y78,Y79,Y80,Y81,Y82,Y83,Y84,Y85,Y86,Y87,Y88,Y89,Y90,Y91,Y92,Y93)</f>
        <v>XHXE</v>
      </c>
      <c r="Z94" s="231" t="str">
        <f t="shared" si="36"/>
        <v>X4</v>
      </c>
      <c r="AA94" s="231" t="str">
        <f t="shared" si="36"/>
        <v>XAXDYCYHYMYRYSYVZEZGZL</v>
      </c>
      <c r="AB94" s="231" t="str">
        <f t="shared" si="36"/>
        <v/>
      </c>
      <c r="AC94" s="225"/>
      <c r="AD94" s="223"/>
      <c r="AE94" s="132"/>
      <c r="AF94" s="422"/>
      <c r="AG94" s="209" t="s">
        <v>46</v>
      </c>
      <c r="AH94" s="356" t="s">
        <v>45</v>
      </c>
      <c r="AI94" s="209" t="s">
        <v>46</v>
      </c>
      <c r="AJ94" s="210"/>
      <c r="AK94" s="209" t="s">
        <v>46</v>
      </c>
      <c r="AL94" s="278">
        <f t="shared" si="19"/>
        <v>92</v>
      </c>
      <c r="AM94" s="282"/>
      <c r="AN94" s="317" t="str">
        <f>IF(AM94&lt;&gt;"",COUNTIF(AM$1:AM95,"y"),"")</f>
        <v/>
      </c>
      <c r="AO94" s="276" t="s">
        <v>235</v>
      </c>
      <c r="AP94" s="57">
        <f>COUNTIF(I$2:I$292,AK94)</f>
        <v>0</v>
      </c>
      <c r="AQ94" s="202"/>
      <c r="AR94" s="191" t="s">
        <v>1362</v>
      </c>
      <c r="AU94" s="5" t="s">
        <v>982</v>
      </c>
      <c r="AV94" s="204" t="s">
        <v>983</v>
      </c>
      <c r="AZ94" s="97" t="s">
        <v>1212</v>
      </c>
      <c r="BA94" s="96" t="s">
        <v>47</v>
      </c>
      <c r="BB94" s="97" t="s">
        <v>1212</v>
      </c>
      <c r="BC94" s="136"/>
      <c r="BD94" s="97" t="s">
        <v>1212</v>
      </c>
      <c r="BF94" s="49" t="s">
        <v>762</v>
      </c>
      <c r="BG94" s="50" t="s">
        <v>763</v>
      </c>
      <c r="BH94" s="48">
        <v>1</v>
      </c>
      <c r="BK94" s="47" t="s">
        <v>500</v>
      </c>
    </row>
    <row r="95" spans="1:63" ht="12" customHeight="1" thickBot="1">
      <c r="B95" s="103">
        <v>1</v>
      </c>
      <c r="C95" s="106" t="s">
        <v>293</v>
      </c>
      <c r="F95" s="130"/>
      <c r="G95" s="131"/>
      <c r="H95" s="28"/>
      <c r="I95" s="5" t="s">
        <v>359</v>
      </c>
      <c r="J95" s="5" t="str">
        <f t="shared" si="24"/>
        <v>ZE1</v>
      </c>
      <c r="K95" s="174" t="str">
        <f t="shared" si="26"/>
        <v/>
      </c>
      <c r="L95" s="166" t="str">
        <f>IF(K95&lt;&gt;"",VLOOKUP(K95,$AG$3:$AH$293,2),"")</f>
        <v/>
      </c>
      <c r="S95" s="38">
        <f t="shared" si="35"/>
        <v>33</v>
      </c>
      <c r="T95" s="218"/>
      <c r="U95" s="378" t="str">
        <f>CONCATENATE(J63,J64,J65,J66,J67,J68,J69,J70,J71,J72,J73,J74,J75,J76,J77,J78,J79,J80,J81,J82,J83,J84,J85,J86,J87,J88,J89,J90,J91,J92,J93,J94,J95,J96,J97,J98,J99,J100,J101,J102,J103,J104,J105)</f>
        <v>XH3X42XA1XD1XE3YC1YH1YM1YR1YS1YV1ZE1ZG1ZL1</v>
      </c>
      <c r="V95" s="378"/>
      <c r="W95" s="378"/>
      <c r="X95" s="225"/>
      <c r="Y95" s="225"/>
      <c r="Z95" s="225"/>
      <c r="AA95" s="225"/>
      <c r="AB95" s="220" t="s">
        <v>500</v>
      </c>
      <c r="AC95" s="225"/>
      <c r="AD95" s="223"/>
      <c r="AE95" s="132"/>
      <c r="AF95" s="422"/>
      <c r="AG95" s="209" t="s">
        <v>1212</v>
      </c>
      <c r="AH95" s="356" t="s">
        <v>47</v>
      </c>
      <c r="AI95" s="209" t="s">
        <v>1212</v>
      </c>
      <c r="AJ95" s="210"/>
      <c r="AK95" s="209" t="s">
        <v>1212</v>
      </c>
      <c r="AL95" s="278">
        <f t="shared" si="19"/>
        <v>93</v>
      </c>
      <c r="AM95" s="282"/>
      <c r="AN95" s="317" t="str">
        <f>IF(AM95&lt;&gt;"",COUNTIF(AM$1:AM96,"y"),"")</f>
        <v/>
      </c>
      <c r="AO95" s="276" t="s">
        <v>247</v>
      </c>
      <c r="AP95" s="57">
        <f>COUNTIF(I$2:I$292,AK95)</f>
        <v>0</v>
      </c>
      <c r="AQ95" s="202"/>
      <c r="AR95" s="190" t="s">
        <v>500</v>
      </c>
      <c r="AU95" s="5" t="s">
        <v>1049</v>
      </c>
      <c r="AV95" s="204" t="s">
        <v>1093</v>
      </c>
      <c r="AZ95" s="97" t="s">
        <v>950</v>
      </c>
      <c r="BA95" s="96" t="s">
        <v>48</v>
      </c>
      <c r="BB95" s="97" t="s">
        <v>950</v>
      </c>
      <c r="BC95" s="136"/>
      <c r="BD95" s="97" t="s">
        <v>950</v>
      </c>
      <c r="BF95" s="49" t="s">
        <v>764</v>
      </c>
      <c r="BG95" s="50" t="s">
        <v>765</v>
      </c>
      <c r="BH95" s="48">
        <v>3</v>
      </c>
      <c r="BK95" s="47" t="s">
        <v>500</v>
      </c>
    </row>
    <row r="96" spans="1:63" ht="12" customHeight="1" thickBot="1">
      <c r="B96" s="103"/>
      <c r="C96" s="106" t="s">
        <v>294</v>
      </c>
      <c r="I96" s="5" t="s">
        <v>360</v>
      </c>
      <c r="J96" s="5" t="str">
        <f t="shared" si="24"/>
        <v/>
      </c>
      <c r="K96" s="174" t="str">
        <f t="shared" si="26"/>
        <v/>
      </c>
      <c r="L96" s="166" t="str">
        <f>IF(K96&lt;&gt;"",VLOOKUP(K96,$AG$3:$AH$293,2),"")</f>
        <v/>
      </c>
      <c r="S96" s="38">
        <f t="shared" si="35"/>
        <v>34</v>
      </c>
      <c r="T96" s="218"/>
      <c r="V96" s="38"/>
      <c r="W96" s="90"/>
      <c r="AB96" s="90" t="s">
        <v>500</v>
      </c>
      <c r="AC96" s="90"/>
      <c r="AE96" s="132"/>
      <c r="AF96" s="422"/>
      <c r="AG96" s="209" t="s">
        <v>950</v>
      </c>
      <c r="AH96" s="356" t="s">
        <v>48</v>
      </c>
      <c r="AI96" s="209" t="s">
        <v>950</v>
      </c>
      <c r="AJ96" s="210"/>
      <c r="AK96" s="209" t="s">
        <v>950</v>
      </c>
      <c r="AL96" s="278">
        <f t="shared" si="19"/>
        <v>94</v>
      </c>
      <c r="AM96" s="282"/>
      <c r="AN96" s="317" t="str">
        <f>IF(AM96&lt;&gt;"",COUNTIF(AM$1:AM97,"y"),"")</f>
        <v/>
      </c>
      <c r="AO96" s="276" t="s">
        <v>237</v>
      </c>
      <c r="AP96" s="57">
        <f>COUNTIF(I$2:I$292,AK96)</f>
        <v>4</v>
      </c>
      <c r="AQ96" s="202"/>
      <c r="AR96" s="190" t="s">
        <v>1363</v>
      </c>
      <c r="AU96" s="5" t="s">
        <v>1052</v>
      </c>
      <c r="AV96" s="204" t="s">
        <v>947</v>
      </c>
      <c r="AZ96" s="97" t="s">
        <v>927</v>
      </c>
      <c r="BA96" s="96" t="s">
        <v>49</v>
      </c>
      <c r="BB96" s="97" t="s">
        <v>927</v>
      </c>
      <c r="BC96" s="136"/>
      <c r="BD96" s="97" t="s">
        <v>927</v>
      </c>
      <c r="BF96" s="49" t="s">
        <v>766</v>
      </c>
      <c r="BG96" s="50" t="s">
        <v>767</v>
      </c>
      <c r="BH96" s="48">
        <v>3</v>
      </c>
      <c r="BK96" s="47" t="s">
        <v>500</v>
      </c>
    </row>
    <row r="97" spans="2:63" ht="12" customHeight="1" thickBot="1">
      <c r="B97" s="103"/>
      <c r="C97" s="106" t="s">
        <v>290</v>
      </c>
      <c r="I97" s="5" t="s">
        <v>361</v>
      </c>
      <c r="J97" s="5" t="str">
        <f t="shared" si="24"/>
        <v/>
      </c>
      <c r="K97" s="174" t="str">
        <f t="shared" si="26"/>
        <v/>
      </c>
      <c r="L97" s="166" t="str">
        <f>IF(K97&lt;&gt;"",VLOOKUP(K97,$AG$3:$AH$293,2),"")</f>
        <v/>
      </c>
      <c r="S97" s="38">
        <f t="shared" si="35"/>
        <v>35</v>
      </c>
      <c r="T97" s="218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132"/>
      <c r="AF97" s="422"/>
      <c r="AG97" s="209" t="s">
        <v>927</v>
      </c>
      <c r="AH97" s="356" t="s">
        <v>250</v>
      </c>
      <c r="AI97" s="209" t="s">
        <v>927</v>
      </c>
      <c r="AJ97" s="210"/>
      <c r="AK97" s="209" t="s">
        <v>927</v>
      </c>
      <c r="AL97" s="278">
        <f t="shared" si="19"/>
        <v>95</v>
      </c>
      <c r="AM97" s="282"/>
      <c r="AN97" s="317" t="str">
        <f>IF(AM97&lt;&gt;"",COUNTIF(AM$1:AM98,"y"),"")</f>
        <v/>
      </c>
      <c r="AO97" s="276" t="s">
        <v>238</v>
      </c>
      <c r="AP97" s="57">
        <f>COUNTIF(I$2:I$292,AK97)</f>
        <v>0</v>
      </c>
      <c r="AQ97" s="202"/>
      <c r="AR97" s="190" t="s">
        <v>500</v>
      </c>
      <c r="AS97" s="6"/>
      <c r="AT97" s="6"/>
      <c r="AU97" s="5" t="s">
        <v>1085</v>
      </c>
      <c r="AV97" s="205" t="s">
        <v>1070</v>
      </c>
      <c r="AW97" s="6"/>
      <c r="AX97" s="6"/>
      <c r="AZ97" s="97" t="s">
        <v>976</v>
      </c>
      <c r="BA97" s="96" t="s">
        <v>50</v>
      </c>
      <c r="BB97" s="97" t="s">
        <v>976</v>
      </c>
      <c r="BC97" s="136"/>
      <c r="BD97" s="97" t="s">
        <v>976</v>
      </c>
      <c r="BF97" s="49" t="s">
        <v>768</v>
      </c>
      <c r="BG97" s="50" t="s">
        <v>769</v>
      </c>
      <c r="BH97" s="48">
        <v>3</v>
      </c>
      <c r="BK97" s="47" t="s">
        <v>500</v>
      </c>
    </row>
    <row r="98" spans="2:63" ht="12" customHeight="1" thickBot="1">
      <c r="B98" s="103">
        <v>1</v>
      </c>
      <c r="C98" s="106" t="s">
        <v>287</v>
      </c>
      <c r="F98" s="130"/>
      <c r="G98" s="130"/>
      <c r="H98" s="6"/>
      <c r="I98" s="5" t="s">
        <v>362</v>
      </c>
      <c r="J98" s="5" t="str">
        <f t="shared" si="24"/>
        <v>ZG1</v>
      </c>
      <c r="K98" s="174" t="str">
        <f t="shared" si="26"/>
        <v/>
      </c>
      <c r="L98" s="166" t="str">
        <f>IF(K98&lt;&gt;"",VLOOKUP(K98,$AG$3:$AH$293,2),"")</f>
        <v/>
      </c>
      <c r="S98" s="38">
        <f t="shared" si="35"/>
        <v>36</v>
      </c>
      <c r="T98" s="218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226"/>
      <c r="AF98" s="422"/>
      <c r="AG98" s="209" t="s">
        <v>976</v>
      </c>
      <c r="AH98" s="356" t="s">
        <v>50</v>
      </c>
      <c r="AI98" s="209" t="s">
        <v>976</v>
      </c>
      <c r="AJ98" s="210"/>
      <c r="AK98" s="209" t="s">
        <v>976</v>
      </c>
      <c r="AL98" s="278">
        <f t="shared" si="19"/>
        <v>96</v>
      </c>
      <c r="AM98" s="282"/>
      <c r="AN98" s="317" t="str">
        <f>IF(AM98&lt;&gt;"",COUNTIF(AM$1:AM99,"y"),"")</f>
        <v/>
      </c>
      <c r="AO98" s="276" t="s">
        <v>239</v>
      </c>
      <c r="AP98" s="57">
        <f>COUNTIF(I$2:I$292,AK98)</f>
        <v>1</v>
      </c>
      <c r="AQ98" s="202"/>
      <c r="AR98" s="190" t="s">
        <v>1364</v>
      </c>
      <c r="AS98" s="6"/>
      <c r="AT98" s="6"/>
      <c r="AU98" s="5" t="s">
        <v>1095</v>
      </c>
      <c r="AV98" s="204" t="s">
        <v>965</v>
      </c>
      <c r="AW98" s="6"/>
      <c r="AX98" s="6"/>
      <c r="AZ98" s="97" t="s">
        <v>1207</v>
      </c>
      <c r="BA98" s="96" t="s">
        <v>51</v>
      </c>
      <c r="BB98" s="97" t="s">
        <v>1207</v>
      </c>
      <c r="BC98" s="136"/>
      <c r="BD98" s="97" t="s">
        <v>1207</v>
      </c>
      <c r="BF98" s="49" t="s">
        <v>770</v>
      </c>
      <c r="BG98" s="50" t="s">
        <v>771</v>
      </c>
      <c r="BH98" s="48">
        <v>2</v>
      </c>
      <c r="BK98" s="47" t="s">
        <v>500</v>
      </c>
    </row>
    <row r="99" spans="2:63" ht="12" customHeight="1" thickBot="1">
      <c r="B99" s="103"/>
      <c r="C99" s="106" t="s">
        <v>292</v>
      </c>
      <c r="I99" s="5" t="s">
        <v>363</v>
      </c>
      <c r="J99" s="5" t="str">
        <f t="shared" si="24"/>
        <v/>
      </c>
      <c r="K99" s="174" t="str">
        <f t="shared" si="26"/>
        <v/>
      </c>
      <c r="L99" s="166" t="str">
        <f>IF(K99&lt;&gt;"",VLOOKUP(K99,$AG$3:$AH$293,2),"")</f>
        <v/>
      </c>
      <c r="S99" s="38">
        <f t="shared" si="35"/>
        <v>37</v>
      </c>
      <c r="T99" s="218"/>
      <c r="U99" s="95"/>
      <c r="V99" s="95"/>
      <c r="W99" s="95"/>
      <c r="X99" s="95"/>
      <c r="Y99" s="95"/>
      <c r="Z99" s="95"/>
      <c r="AA99" s="95"/>
      <c r="AB99" s="95"/>
      <c r="AC99" s="95"/>
      <c r="AD99" s="95"/>
      <c r="AE99" s="132"/>
      <c r="AF99" s="422"/>
      <c r="AG99" s="209" t="s">
        <v>1207</v>
      </c>
      <c r="AH99" s="356" t="s">
        <v>51</v>
      </c>
      <c r="AI99" s="209" t="s">
        <v>1207</v>
      </c>
      <c r="AJ99" s="210"/>
      <c r="AK99" s="209" t="s">
        <v>1207</v>
      </c>
      <c r="AL99" s="278">
        <f t="shared" si="19"/>
        <v>97</v>
      </c>
      <c r="AM99" s="282"/>
      <c r="AN99" s="317" t="str">
        <f>IF(AM99&lt;&gt;"",COUNTIF(AM$1:AM100,"y"),"")</f>
        <v/>
      </c>
      <c r="AO99" s="275" t="s">
        <v>240</v>
      </c>
      <c r="AP99" s="57">
        <f>COUNTIF(I$2:I$292,AK99)</f>
        <v>0</v>
      </c>
      <c r="AQ99" s="202"/>
      <c r="AR99" s="190" t="s">
        <v>1369</v>
      </c>
      <c r="AS99" s="6"/>
      <c r="AT99" s="6"/>
      <c r="AU99" s="5" t="s">
        <v>1104</v>
      </c>
      <c r="AV99" s="204" t="s">
        <v>959</v>
      </c>
      <c r="AW99" s="6"/>
      <c r="AX99" s="6"/>
      <c r="AZ99" s="97" t="s">
        <v>53</v>
      </c>
      <c r="BA99" s="96" t="s">
        <v>52</v>
      </c>
      <c r="BB99" s="97" t="s">
        <v>53</v>
      </c>
      <c r="BC99" s="136"/>
      <c r="BD99" s="97" t="s">
        <v>53</v>
      </c>
      <c r="BF99" s="49" t="s">
        <v>772</v>
      </c>
      <c r="BG99" s="50" t="s">
        <v>773</v>
      </c>
      <c r="BH99" s="48">
        <v>2</v>
      </c>
      <c r="BK99" s="47" t="s">
        <v>500</v>
      </c>
    </row>
    <row r="100" spans="2:63" ht="12" customHeight="1" thickBot="1">
      <c r="B100" s="103"/>
      <c r="C100" s="106" t="s">
        <v>282</v>
      </c>
      <c r="H100" s="39"/>
      <c r="I100" s="7" t="s">
        <v>364</v>
      </c>
      <c r="J100" s="5" t="str">
        <f t="shared" si="24"/>
        <v/>
      </c>
      <c r="K100" s="174" t="str">
        <f t="shared" si="26"/>
        <v/>
      </c>
      <c r="L100" s="166" t="str">
        <f>IF(K100&lt;&gt;"",VLOOKUP(K100,$AG$3:$AH$293,2),"")</f>
        <v/>
      </c>
      <c r="S100" s="38">
        <f t="shared" si="35"/>
        <v>38</v>
      </c>
      <c r="T100" s="218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  <c r="AF100" s="422"/>
      <c r="AG100" s="209" t="s">
        <v>53</v>
      </c>
      <c r="AH100" s="356" t="s">
        <v>52</v>
      </c>
      <c r="AI100" s="209" t="s">
        <v>53</v>
      </c>
      <c r="AJ100" s="210"/>
      <c r="AK100" s="209" t="s">
        <v>53</v>
      </c>
      <c r="AL100" s="278">
        <f t="shared" ref="AL100:AL163" si="37">AL99+1</f>
        <v>98</v>
      </c>
      <c r="AM100" s="282"/>
      <c r="AN100" s="317" t="str">
        <f>IF(AM100&lt;&gt;"",COUNTIF(AM$1:AM101,"y"),"")</f>
        <v/>
      </c>
      <c r="AO100" s="276" t="s">
        <v>243</v>
      </c>
      <c r="AP100" s="57">
        <f>COUNTIF(I$2:I$292,AK100)</f>
        <v>0</v>
      </c>
      <c r="AQ100" s="202"/>
      <c r="AR100" s="191" t="s">
        <v>500</v>
      </c>
      <c r="AS100" s="6"/>
      <c r="AT100" s="6"/>
      <c r="AU100" s="5" t="s">
        <v>1129</v>
      </c>
      <c r="AV100" s="205" t="s">
        <v>1028</v>
      </c>
      <c r="AW100" s="6"/>
      <c r="AX100" s="6"/>
      <c r="AZ100" s="97" t="s">
        <v>55</v>
      </c>
      <c r="BA100" s="96" t="s">
        <v>54</v>
      </c>
      <c r="BB100" s="97" t="s">
        <v>55</v>
      </c>
      <c r="BC100" s="136"/>
      <c r="BD100" s="97" t="s">
        <v>55</v>
      </c>
      <c r="BF100" s="49" t="s">
        <v>774</v>
      </c>
      <c r="BG100" s="50" t="s">
        <v>775</v>
      </c>
      <c r="BH100" s="48">
        <v>1</v>
      </c>
      <c r="BK100" s="47" t="s">
        <v>500</v>
      </c>
    </row>
    <row r="101" spans="2:63" ht="12" customHeight="1" thickBot="1">
      <c r="B101" s="103">
        <v>1</v>
      </c>
      <c r="C101" s="106" t="s">
        <v>455</v>
      </c>
      <c r="I101" s="7" t="s">
        <v>365</v>
      </c>
      <c r="J101" s="5" t="str">
        <f t="shared" si="24"/>
        <v>ZL1</v>
      </c>
      <c r="K101" s="174" t="str">
        <f t="shared" si="26"/>
        <v/>
      </c>
      <c r="L101" s="166" t="str">
        <f>IF(K101&lt;&gt;"",VLOOKUP(K101,$AG$3:$AH$293,2),"")</f>
        <v/>
      </c>
      <c r="S101" s="38">
        <f t="shared" si="35"/>
        <v>39</v>
      </c>
      <c r="T101" s="218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  <c r="AE101" s="95"/>
      <c r="AF101" s="422"/>
      <c r="AG101" s="209" t="s">
        <v>55</v>
      </c>
      <c r="AH101" s="356" t="s">
        <v>54</v>
      </c>
      <c r="AI101" s="209" t="s">
        <v>55</v>
      </c>
      <c r="AJ101" s="210"/>
      <c r="AK101" s="209" t="s">
        <v>55</v>
      </c>
      <c r="AL101" s="278">
        <f t="shared" si="37"/>
        <v>99</v>
      </c>
      <c r="AM101" s="282"/>
      <c r="AN101" s="317" t="str">
        <f>IF(AM101&lt;&gt;"",COUNTIF(AM$1:AM102,"y"),"")</f>
        <v/>
      </c>
      <c r="AO101" s="315" t="s">
        <v>241</v>
      </c>
      <c r="AP101" s="57">
        <f>COUNTIF(I$2:I$292,AK101)</f>
        <v>0</v>
      </c>
      <c r="AQ101" s="202"/>
      <c r="AR101" s="190" t="s">
        <v>500</v>
      </c>
      <c r="AS101" s="6"/>
      <c r="AT101" s="6"/>
      <c r="AU101" s="5" t="s">
        <v>1196</v>
      </c>
      <c r="AV101" s="207" t="s">
        <v>1083</v>
      </c>
      <c r="AW101" s="6"/>
      <c r="AX101" s="6"/>
      <c r="AZ101" s="97" t="s">
        <v>57</v>
      </c>
      <c r="BA101" s="96" t="s">
        <v>56</v>
      </c>
      <c r="BB101" s="97" t="s">
        <v>57</v>
      </c>
      <c r="BC101" s="136"/>
      <c r="BD101" s="97" t="s">
        <v>57</v>
      </c>
      <c r="BF101" s="49" t="s">
        <v>776</v>
      </c>
      <c r="BG101" s="50" t="s">
        <v>777</v>
      </c>
      <c r="BH101" s="48">
        <v>1</v>
      </c>
      <c r="BK101" s="47" t="s">
        <v>500</v>
      </c>
    </row>
    <row r="102" spans="2:63" ht="12" customHeight="1" thickBot="1">
      <c r="B102" s="103"/>
      <c r="C102" s="106" t="s">
        <v>289</v>
      </c>
      <c r="I102" s="5" t="s">
        <v>366</v>
      </c>
      <c r="J102" s="5" t="str">
        <f t="shared" si="24"/>
        <v/>
      </c>
      <c r="K102" s="174" t="str">
        <f t="shared" si="26"/>
        <v/>
      </c>
      <c r="L102" s="166" t="str">
        <f>IF(K102&lt;&gt;"",VLOOKUP(K102,$AG$3:$AH$293,2),"")</f>
        <v/>
      </c>
      <c r="S102" s="38">
        <f t="shared" si="35"/>
        <v>40</v>
      </c>
      <c r="T102" s="218"/>
      <c r="U102" s="95"/>
      <c r="V102" s="95"/>
      <c r="W102" s="95"/>
      <c r="X102" s="95"/>
      <c r="Y102" s="95"/>
      <c r="Z102" s="95"/>
      <c r="AA102" s="95"/>
      <c r="AB102" s="95"/>
      <c r="AC102" s="95"/>
      <c r="AD102" s="95"/>
      <c r="AE102" s="95"/>
      <c r="AF102" s="422"/>
      <c r="AG102" s="209" t="s">
        <v>57</v>
      </c>
      <c r="AH102" s="356" t="s">
        <v>56</v>
      </c>
      <c r="AI102" s="209" t="s">
        <v>57</v>
      </c>
      <c r="AJ102" s="210"/>
      <c r="AK102" s="209" t="s">
        <v>57</v>
      </c>
      <c r="AL102" s="278">
        <f t="shared" si="37"/>
        <v>100</v>
      </c>
      <c r="AM102" s="282"/>
      <c r="AN102" s="317" t="str">
        <f>IF(AM102&lt;&gt;"",COUNTIF(AM$1:AM103,"y"),"")</f>
        <v/>
      </c>
      <c r="AO102" s="276" t="s">
        <v>1370</v>
      </c>
      <c r="AP102" s="57">
        <f>COUNTIF(I$2:I$292,AK102)</f>
        <v>0</v>
      </c>
      <c r="AQ102" s="202"/>
      <c r="AR102" s="190" t="s">
        <v>500</v>
      </c>
      <c r="AS102" s="6"/>
      <c r="AT102" s="6"/>
      <c r="AU102" s="5" t="s">
        <v>950</v>
      </c>
      <c r="AV102" s="204" t="s">
        <v>1099</v>
      </c>
      <c r="AW102" s="6"/>
      <c r="AX102" s="6"/>
      <c r="AZ102" s="97" t="s">
        <v>1137</v>
      </c>
      <c r="BA102" s="96" t="s">
        <v>58</v>
      </c>
      <c r="BB102" s="97" t="s">
        <v>1137</v>
      </c>
      <c r="BC102" s="136"/>
      <c r="BD102" s="97" t="s">
        <v>1137</v>
      </c>
      <c r="BF102" s="49" t="s">
        <v>778</v>
      </c>
      <c r="BG102" s="50" t="s">
        <v>779</v>
      </c>
      <c r="BH102" s="48">
        <v>1</v>
      </c>
      <c r="BK102" s="47" t="s">
        <v>500</v>
      </c>
    </row>
    <row r="103" spans="2:63" ht="12" customHeight="1" thickBot="1">
      <c r="B103" s="103"/>
      <c r="C103" s="106" t="s">
        <v>295</v>
      </c>
      <c r="F103" s="130"/>
      <c r="G103" s="130"/>
      <c r="H103" s="6"/>
      <c r="I103" s="5" t="s">
        <v>367</v>
      </c>
      <c r="J103" s="5" t="str">
        <f t="shared" si="24"/>
        <v/>
      </c>
      <c r="K103" s="174" t="str">
        <f t="shared" si="26"/>
        <v/>
      </c>
      <c r="L103" s="166" t="str">
        <f>IF(K103&lt;&gt;"",VLOOKUP(K103,$AG$3:$AH$293,2),"")</f>
        <v/>
      </c>
      <c r="S103" s="38">
        <f t="shared" si="35"/>
        <v>41</v>
      </c>
      <c r="T103" s="218"/>
      <c r="U103" s="95"/>
      <c r="V103" s="95"/>
      <c r="W103" s="95"/>
      <c r="X103" s="95"/>
      <c r="Y103" s="95"/>
      <c r="Z103" s="95"/>
      <c r="AA103" s="95"/>
      <c r="AB103" s="95"/>
      <c r="AC103" s="95"/>
      <c r="AD103" s="95"/>
      <c r="AE103" s="95"/>
      <c r="AF103" s="422"/>
      <c r="AG103" s="209" t="s">
        <v>1137</v>
      </c>
      <c r="AH103" s="356" t="s">
        <v>58</v>
      </c>
      <c r="AI103" s="209" t="s">
        <v>1137</v>
      </c>
      <c r="AJ103" s="210"/>
      <c r="AK103" s="209" t="s">
        <v>1137</v>
      </c>
      <c r="AL103" s="278">
        <f t="shared" si="37"/>
        <v>101</v>
      </c>
      <c r="AM103" s="282"/>
      <c r="AN103" s="317" t="str">
        <f>IF(AM103&lt;&gt;"",COUNTIF(AM$1:AM104,"y"),"")</f>
        <v/>
      </c>
      <c r="AO103" s="276" t="s">
        <v>244</v>
      </c>
      <c r="AP103" s="57">
        <f>COUNTIF(I$2:I$292,AK103)</f>
        <v>0</v>
      </c>
      <c r="AQ103" s="202"/>
      <c r="AR103" s="191" t="s">
        <v>500</v>
      </c>
      <c r="AS103" s="6"/>
      <c r="AT103" s="6"/>
      <c r="AU103" s="5" t="s">
        <v>950</v>
      </c>
      <c r="AV103" s="205" t="s">
        <v>1067</v>
      </c>
      <c r="AW103" s="6"/>
      <c r="AX103" s="6"/>
      <c r="AZ103" s="97" t="s">
        <v>60</v>
      </c>
      <c r="BA103" s="96" t="s">
        <v>59</v>
      </c>
      <c r="BB103" s="97" t="s">
        <v>60</v>
      </c>
      <c r="BC103" s="136"/>
      <c r="BD103" s="97" t="s">
        <v>60</v>
      </c>
      <c r="BF103" s="49" t="s">
        <v>780</v>
      </c>
      <c r="BG103" s="50" t="s">
        <v>781</v>
      </c>
      <c r="BH103" s="48">
        <v>2</v>
      </c>
      <c r="BK103" s="47" t="s">
        <v>500</v>
      </c>
    </row>
    <row r="104" spans="2:63" ht="12" customHeight="1" thickBot="1">
      <c r="B104" s="103"/>
      <c r="C104" s="106" t="s">
        <v>288</v>
      </c>
      <c r="I104" s="5" t="s">
        <v>368</v>
      </c>
      <c r="J104" s="5" t="str">
        <f t="shared" si="24"/>
        <v/>
      </c>
      <c r="K104" s="174" t="str">
        <f t="shared" si="26"/>
        <v/>
      </c>
      <c r="L104" s="166" t="str">
        <f>IF(K104&lt;&gt;"",VLOOKUP(K104,$AG$3:$AH$293,2),"")</f>
        <v/>
      </c>
      <c r="S104" s="38">
        <f t="shared" si="35"/>
        <v>42</v>
      </c>
      <c r="T104" s="218"/>
      <c r="U104" s="95"/>
      <c r="V104" s="95"/>
      <c r="W104" s="95"/>
      <c r="X104" s="95"/>
      <c r="Y104" s="95"/>
      <c r="Z104" s="95"/>
      <c r="AA104" s="95"/>
      <c r="AB104" s="95"/>
      <c r="AC104" s="95"/>
      <c r="AD104" s="95"/>
      <c r="AE104" s="95"/>
      <c r="AF104" s="422"/>
      <c r="AG104" s="209" t="s">
        <v>60</v>
      </c>
      <c r="AH104" s="356" t="s">
        <v>59</v>
      </c>
      <c r="AI104" s="209" t="s">
        <v>60</v>
      </c>
      <c r="AJ104" s="211"/>
      <c r="AK104" s="209" t="s">
        <v>60</v>
      </c>
      <c r="AL104" s="278">
        <f t="shared" si="37"/>
        <v>102</v>
      </c>
      <c r="AM104" s="282"/>
      <c r="AN104" s="317" t="str">
        <f>IF(AM104&lt;&gt;"",COUNTIF(AM$1:AM105,"y"),"")</f>
        <v/>
      </c>
      <c r="AO104" s="276" t="s">
        <v>245</v>
      </c>
      <c r="AP104" s="57">
        <f>COUNTIF(I$2:I$292,AK104)</f>
        <v>0</v>
      </c>
      <c r="AQ104" s="202"/>
      <c r="AR104" s="190" t="s">
        <v>500</v>
      </c>
      <c r="AS104" s="6"/>
      <c r="AT104" s="6"/>
      <c r="AU104" s="5" t="s">
        <v>950</v>
      </c>
      <c r="AV104" s="205" t="s">
        <v>1059</v>
      </c>
      <c r="AW104" s="6"/>
      <c r="AX104" s="6"/>
      <c r="AZ104" s="97" t="s">
        <v>62</v>
      </c>
      <c r="BA104" s="99" t="s">
        <v>61</v>
      </c>
      <c r="BB104" s="97" t="s">
        <v>62</v>
      </c>
      <c r="BC104" s="100"/>
      <c r="BD104" s="97" t="s">
        <v>62</v>
      </c>
      <c r="BF104" s="49" t="s">
        <v>782</v>
      </c>
      <c r="BG104" s="50" t="s">
        <v>783</v>
      </c>
      <c r="BH104" s="48">
        <v>2</v>
      </c>
      <c r="BK104" s="47" t="s">
        <v>500</v>
      </c>
    </row>
    <row r="105" spans="2:63" ht="12" customHeight="1" thickBot="1">
      <c r="B105" s="103"/>
      <c r="C105" s="106" t="s">
        <v>286</v>
      </c>
      <c r="I105" s="5" t="s">
        <v>369</v>
      </c>
      <c r="J105" s="5" t="str">
        <f t="shared" si="24"/>
        <v/>
      </c>
      <c r="K105" s="174" t="str">
        <f>MID(U$95,2*S105-1,2)</f>
        <v/>
      </c>
      <c r="L105" s="166" t="str">
        <f>IF(K105&lt;&gt;"",VLOOKUP(K105,$AG$3:$AH$293,2),"")</f>
        <v/>
      </c>
      <c r="S105" s="38">
        <f t="shared" si="35"/>
        <v>43</v>
      </c>
      <c r="T105" s="5"/>
      <c r="U105" s="5"/>
      <c r="V105" s="5"/>
      <c r="W105" s="5"/>
      <c r="X105" s="5"/>
      <c r="Y105" s="5"/>
      <c r="Z105" s="5"/>
      <c r="AA105" s="5"/>
      <c r="AB105" s="5"/>
      <c r="AC105" s="95"/>
      <c r="AD105" s="95"/>
      <c r="AE105" s="95"/>
      <c r="AF105" s="423"/>
      <c r="AG105" s="209" t="s">
        <v>62</v>
      </c>
      <c r="AH105" s="357" t="s">
        <v>61</v>
      </c>
      <c r="AI105" s="209" t="s">
        <v>62</v>
      </c>
      <c r="AJ105" s="213"/>
      <c r="AK105" s="209" t="s">
        <v>62</v>
      </c>
      <c r="AL105" s="278">
        <f t="shared" si="37"/>
        <v>103</v>
      </c>
      <c r="AM105" s="282"/>
      <c r="AN105" s="317" t="str">
        <f>IF(AM105&lt;&gt;"",COUNTIF(AM$1:AM106,"y"),"")</f>
        <v/>
      </c>
      <c r="AO105" s="276" t="s">
        <v>246</v>
      </c>
      <c r="AP105" s="57">
        <f>COUNTIF(I$2:I$292,AK105)</f>
        <v>0</v>
      </c>
      <c r="AQ105" s="202"/>
      <c r="AR105" s="190" t="s">
        <v>500</v>
      </c>
      <c r="AS105" s="6"/>
      <c r="AT105" s="6"/>
      <c r="AU105" s="5" t="s">
        <v>950</v>
      </c>
      <c r="AV105" s="204" t="s">
        <v>919</v>
      </c>
      <c r="AW105" s="6"/>
      <c r="AX105" s="6"/>
      <c r="AZ105" s="97" t="s">
        <v>1140</v>
      </c>
      <c r="BA105" s="98" t="s">
        <v>1267</v>
      </c>
      <c r="BB105" s="97" t="s">
        <v>1140</v>
      </c>
      <c r="BC105" s="101"/>
      <c r="BD105" s="78" t="s">
        <v>1140</v>
      </c>
      <c r="BF105" s="49" t="s">
        <v>784</v>
      </c>
      <c r="BG105" s="50" t="s">
        <v>785</v>
      </c>
      <c r="BH105" s="48">
        <v>2</v>
      </c>
      <c r="BK105" s="47" t="s">
        <v>500</v>
      </c>
    </row>
    <row r="106" spans="2:63" ht="12" customHeight="1" thickBot="1">
      <c r="J106" s="5" t="str">
        <f t="shared" ref="J106:J156" si="38">IF(B106&lt;&gt;"",CONCATENATE(I106,B106),"")</f>
        <v/>
      </c>
      <c r="K106" s="174" t="str">
        <f t="shared" ref="K106:K129" si="39">MID(V$28,2*S106-1,2)</f>
        <v/>
      </c>
      <c r="L106" s="166" t="str">
        <f>IF(K106&lt;&gt;"",VLOOKUP(K106,$AG$3:$AH$293,2),"")</f>
        <v/>
      </c>
      <c r="S106" s="38">
        <f t="shared" si="35"/>
        <v>44</v>
      </c>
      <c r="T106" s="5"/>
      <c r="U106" s="5"/>
      <c r="V106" s="5"/>
      <c r="W106" s="5"/>
      <c r="X106" s="5"/>
      <c r="Y106" s="5"/>
      <c r="Z106" s="5"/>
      <c r="AA106" s="5"/>
      <c r="AB106" s="5"/>
      <c r="AC106" s="95"/>
      <c r="AD106" s="95"/>
      <c r="AE106" s="95"/>
      <c r="AF106" s="413"/>
      <c r="AG106" s="97" t="s">
        <v>1140</v>
      </c>
      <c r="AH106" s="352" t="s">
        <v>1267</v>
      </c>
      <c r="AI106" s="97" t="s">
        <v>1140</v>
      </c>
      <c r="AJ106" s="136"/>
      <c r="AK106" s="78" t="s">
        <v>1140</v>
      </c>
      <c r="AL106" s="6">
        <f t="shared" si="37"/>
        <v>104</v>
      </c>
      <c r="AM106" s="71"/>
      <c r="AN106" s="316" t="str">
        <f>IF(AM106&lt;&gt;"",COUNTIF(AM$1:AM107,"y"),"")</f>
        <v/>
      </c>
      <c r="AO106" s="274" t="s">
        <v>1371</v>
      </c>
      <c r="AP106" s="57">
        <f>COUNTIF(I$2:I$292,AK106)</f>
        <v>0</v>
      </c>
      <c r="AQ106" s="202"/>
      <c r="AR106" s="190" t="s">
        <v>500</v>
      </c>
      <c r="AS106" s="6"/>
      <c r="AT106" s="6"/>
      <c r="AU106" s="5" t="s">
        <v>1145</v>
      </c>
      <c r="AV106" s="207" t="s">
        <v>1034</v>
      </c>
      <c r="AW106" s="6"/>
      <c r="AX106" s="6"/>
      <c r="AZ106" s="97" t="s">
        <v>1141</v>
      </c>
      <c r="BA106" s="96" t="s">
        <v>1268</v>
      </c>
      <c r="BB106" s="97" t="s">
        <v>1141</v>
      </c>
      <c r="BC106" s="136"/>
      <c r="BD106" s="78" t="s">
        <v>1141</v>
      </c>
      <c r="BF106" s="49" t="s">
        <v>786</v>
      </c>
      <c r="BG106" s="50" t="s">
        <v>787</v>
      </c>
      <c r="BH106" s="48">
        <v>2</v>
      </c>
      <c r="BK106" s="47" t="s">
        <v>500</v>
      </c>
    </row>
    <row r="107" spans="2:63" ht="12" customHeight="1" thickBot="1">
      <c r="J107" s="5" t="str">
        <f t="shared" si="38"/>
        <v/>
      </c>
      <c r="K107" s="174" t="str">
        <f t="shared" si="39"/>
        <v/>
      </c>
      <c r="L107" s="166" t="str">
        <f>IF(K107&lt;&gt;"",VLOOKUP(K107,$AG$3:$AH$293,2),"")</f>
        <v/>
      </c>
      <c r="S107" s="38">
        <f t="shared" si="35"/>
        <v>45</v>
      </c>
      <c r="T107" s="5"/>
      <c r="U107" s="5"/>
      <c r="V107" s="5"/>
      <c r="W107" s="5"/>
      <c r="X107" s="5"/>
      <c r="Y107" s="5"/>
      <c r="Z107" s="5"/>
      <c r="AA107" s="5"/>
      <c r="AB107" s="5"/>
      <c r="AC107" s="95"/>
      <c r="AD107" s="95"/>
      <c r="AE107" s="95"/>
      <c r="AF107" s="414"/>
      <c r="AG107" s="97" t="s">
        <v>1141</v>
      </c>
      <c r="AH107" s="353" t="s">
        <v>1268</v>
      </c>
      <c r="AI107" s="97" t="s">
        <v>1141</v>
      </c>
      <c r="AJ107" s="136"/>
      <c r="AK107" s="78" t="s">
        <v>1141</v>
      </c>
      <c r="AL107" s="6">
        <f t="shared" si="37"/>
        <v>105</v>
      </c>
      <c r="AM107" s="71"/>
      <c r="AN107" s="316" t="str">
        <f>IF(AM107&lt;&gt;"",COUNTIF(AM$1:AM108,"y"),"")</f>
        <v/>
      </c>
      <c r="AO107" s="274" t="s">
        <v>1372</v>
      </c>
      <c r="AP107" s="57">
        <f>COUNTIF(I$2:I$292,AK107)</f>
        <v>0</v>
      </c>
      <c r="AQ107" s="202"/>
      <c r="AR107" s="190" t="s">
        <v>500</v>
      </c>
      <c r="AS107" s="6"/>
      <c r="AT107" s="6"/>
      <c r="AU107" s="5" t="s">
        <v>1147</v>
      </c>
      <c r="AV107" s="204" t="s">
        <v>1032</v>
      </c>
      <c r="AW107" s="6"/>
      <c r="AX107" s="6"/>
      <c r="AZ107" s="97" t="s">
        <v>1142</v>
      </c>
      <c r="BA107" s="96" t="s">
        <v>1269</v>
      </c>
      <c r="BB107" s="97" t="s">
        <v>1142</v>
      </c>
      <c r="BC107" s="136"/>
      <c r="BD107" s="78" t="s">
        <v>1142</v>
      </c>
      <c r="BF107" s="49" t="s">
        <v>788</v>
      </c>
      <c r="BG107" s="50" t="s">
        <v>789</v>
      </c>
      <c r="BH107" s="48">
        <v>2</v>
      </c>
      <c r="BK107" s="47" t="s">
        <v>500</v>
      </c>
    </row>
    <row r="108" spans="2:63" ht="12" customHeight="1" thickBot="1">
      <c r="C108" s="265" t="s">
        <v>432</v>
      </c>
      <c r="I108" s="5" t="s">
        <v>148</v>
      </c>
      <c r="J108" s="5" t="str">
        <f t="shared" si="38"/>
        <v/>
      </c>
      <c r="K108" s="174" t="str">
        <f t="shared" si="39"/>
        <v/>
      </c>
      <c r="L108" s="166" t="str">
        <f>IF(K108&lt;&gt;"",VLOOKUP(K108,$AG$3:$AH$293,2),"")</f>
        <v/>
      </c>
      <c r="S108" s="38">
        <f t="shared" si="35"/>
        <v>46</v>
      </c>
      <c r="T108" s="7"/>
      <c r="U108" s="7"/>
      <c r="V108" s="7"/>
      <c r="W108" s="7"/>
      <c r="X108" s="7"/>
      <c r="Y108" s="7"/>
      <c r="Z108" s="7"/>
      <c r="AA108" s="7"/>
      <c r="AB108" s="7"/>
      <c r="AC108" s="95"/>
      <c r="AD108" s="95"/>
      <c r="AE108" s="95"/>
      <c r="AF108" s="414"/>
      <c r="AG108" s="97" t="s">
        <v>1142</v>
      </c>
      <c r="AH108" s="353" t="s">
        <v>1269</v>
      </c>
      <c r="AI108" s="97" t="s">
        <v>1142</v>
      </c>
      <c r="AJ108" s="136"/>
      <c r="AK108" s="78" t="s">
        <v>1142</v>
      </c>
      <c r="AL108" s="6">
        <f t="shared" si="37"/>
        <v>106</v>
      </c>
      <c r="AM108" s="71"/>
      <c r="AN108" s="316" t="str">
        <f>IF(AM108&lt;&gt;"",COUNTIF(AM$1:AM109,"y"),"")</f>
        <v/>
      </c>
      <c r="AP108" s="57">
        <f>COUNTIF(I$2:I$292,AK108)</f>
        <v>0</v>
      </c>
      <c r="AQ108" s="202"/>
      <c r="AR108" s="190" t="s">
        <v>500</v>
      </c>
      <c r="AU108" s="5" t="s">
        <v>1200</v>
      </c>
      <c r="AV108" s="204" t="s">
        <v>1016</v>
      </c>
      <c r="AZ108" s="97" t="s">
        <v>1143</v>
      </c>
      <c r="BA108" s="96" t="s">
        <v>1270</v>
      </c>
      <c r="BB108" s="97" t="s">
        <v>1143</v>
      </c>
      <c r="BC108" s="136"/>
      <c r="BD108" s="78" t="s">
        <v>1143</v>
      </c>
      <c r="BF108" s="49" t="s">
        <v>790</v>
      </c>
      <c r="BG108" s="50" t="s">
        <v>791</v>
      </c>
      <c r="BH108" s="48">
        <v>2</v>
      </c>
      <c r="BK108" s="47" t="s">
        <v>500</v>
      </c>
    </row>
    <row r="109" spans="2:63" ht="12" customHeight="1" thickBot="1">
      <c r="C109" s="265" t="s">
        <v>433</v>
      </c>
      <c r="J109" s="5" t="str">
        <f t="shared" si="38"/>
        <v/>
      </c>
      <c r="K109" s="174" t="str">
        <f t="shared" si="39"/>
        <v/>
      </c>
      <c r="L109" s="166" t="str">
        <f>IF(K109&lt;&gt;"",VLOOKUP(K109,$AG$3:$AH$293,2),"")</f>
        <v/>
      </c>
      <c r="S109" s="38">
        <f t="shared" si="35"/>
        <v>47</v>
      </c>
      <c r="T109" s="7"/>
      <c r="U109" s="7"/>
      <c r="V109" s="7"/>
      <c r="W109" s="7"/>
      <c r="X109" s="7"/>
      <c r="Y109" s="7"/>
      <c r="Z109" s="7"/>
      <c r="AA109" s="7"/>
      <c r="AB109" s="7"/>
      <c r="AC109" s="95"/>
      <c r="AD109" s="95"/>
      <c r="AE109" s="95"/>
      <c r="AF109" s="414"/>
      <c r="AG109" s="97" t="s">
        <v>1143</v>
      </c>
      <c r="AH109" s="353" t="s">
        <v>1270</v>
      </c>
      <c r="AI109" s="97" t="s">
        <v>1143</v>
      </c>
      <c r="AJ109" s="136"/>
      <c r="AK109" s="78" t="s">
        <v>1143</v>
      </c>
      <c r="AL109" s="6">
        <f t="shared" si="37"/>
        <v>107</v>
      </c>
      <c r="AM109" s="71"/>
      <c r="AN109" s="316" t="str">
        <f>IF(AM109&lt;&gt;"",COUNTIF(AM$1:AM110,"y"),"")</f>
        <v/>
      </c>
      <c r="AO109" s="272" t="s">
        <v>500</v>
      </c>
      <c r="AP109" s="57">
        <f>COUNTIF(I$2:I$292,AK109)</f>
        <v>0</v>
      </c>
      <c r="AQ109" s="202"/>
      <c r="AR109" s="191" t="s">
        <v>500</v>
      </c>
      <c r="AU109" s="5" t="s">
        <v>1199</v>
      </c>
      <c r="AV109" s="204" t="s">
        <v>1062</v>
      </c>
      <c r="AZ109" s="97" t="s">
        <v>1144</v>
      </c>
      <c r="BA109" s="96" t="s">
        <v>1271</v>
      </c>
      <c r="BB109" s="97" t="s">
        <v>1144</v>
      </c>
      <c r="BC109" s="136"/>
      <c r="BD109" s="78" t="s">
        <v>1144</v>
      </c>
      <c r="BF109" s="49" t="s">
        <v>792</v>
      </c>
      <c r="BG109" s="50" t="s">
        <v>793</v>
      </c>
      <c r="BH109" s="48">
        <v>3</v>
      </c>
      <c r="BK109" s="47" t="s">
        <v>500</v>
      </c>
    </row>
    <row r="110" spans="2:63" ht="12" customHeight="1" thickBot="1">
      <c r="C110" s="265" t="s">
        <v>10</v>
      </c>
      <c r="I110" s="5" t="s">
        <v>149</v>
      </c>
      <c r="J110" s="5" t="str">
        <f t="shared" si="38"/>
        <v/>
      </c>
      <c r="K110" s="174" t="str">
        <f t="shared" si="39"/>
        <v/>
      </c>
      <c r="L110" s="166" t="str">
        <f>IF(K110&lt;&gt;"",VLOOKUP(K110,$AG$3:$AH$293,2),"")</f>
        <v/>
      </c>
      <c r="S110" s="38">
        <f t="shared" si="35"/>
        <v>48</v>
      </c>
      <c r="T110" s="5"/>
      <c r="U110" s="5"/>
      <c r="V110" s="5"/>
      <c r="W110" s="5"/>
      <c r="X110" s="5"/>
      <c r="Y110" s="5"/>
      <c r="Z110" s="5"/>
      <c r="AA110" s="5"/>
      <c r="AB110" s="5"/>
      <c r="AC110" s="5"/>
      <c r="AE110" s="95"/>
      <c r="AF110" s="414"/>
      <c r="AG110" s="97" t="s">
        <v>1144</v>
      </c>
      <c r="AH110" s="353" t="s">
        <v>1271</v>
      </c>
      <c r="AI110" s="97" t="s">
        <v>1144</v>
      </c>
      <c r="AJ110" s="136"/>
      <c r="AK110" s="78" t="s">
        <v>1144</v>
      </c>
      <c r="AL110" s="6">
        <f t="shared" si="37"/>
        <v>108</v>
      </c>
      <c r="AM110" s="71"/>
      <c r="AN110" s="316" t="str">
        <f>IF(AM110&lt;&gt;"",COUNTIF(AM$1:AM111,"y"),"")</f>
        <v/>
      </c>
      <c r="AO110" s="272" t="s">
        <v>500</v>
      </c>
      <c r="AP110" s="57">
        <f>COUNTIF(I$2:I$292,AK110)</f>
        <v>0</v>
      </c>
      <c r="AQ110" s="202"/>
      <c r="AR110" s="191" t="s">
        <v>500</v>
      </c>
      <c r="AU110" s="5" t="s">
        <v>1170</v>
      </c>
      <c r="AV110" s="204" t="s">
        <v>1064</v>
      </c>
      <c r="AZ110" s="97" t="s">
        <v>1145</v>
      </c>
      <c r="BA110" s="96" t="s">
        <v>1272</v>
      </c>
      <c r="BB110" s="97" t="s">
        <v>1145</v>
      </c>
      <c r="BC110" s="136"/>
      <c r="BD110" s="78" t="s">
        <v>1145</v>
      </c>
      <c r="BF110" s="49" t="s">
        <v>794</v>
      </c>
      <c r="BG110" s="50" t="s">
        <v>795</v>
      </c>
      <c r="BH110" s="48">
        <v>3</v>
      </c>
      <c r="BK110" s="47" t="s">
        <v>500</v>
      </c>
    </row>
    <row r="111" spans="2:63" ht="12" customHeight="1" thickBot="1">
      <c r="C111" s="265" t="s">
        <v>435</v>
      </c>
      <c r="J111" s="5" t="str">
        <f t="shared" si="38"/>
        <v/>
      </c>
      <c r="K111" s="174" t="str">
        <f t="shared" si="39"/>
        <v/>
      </c>
      <c r="L111" s="166" t="str">
        <f>IF(K111&lt;&gt;"",VLOOKUP(K111,$AG$3:$AH$293,2),"")</f>
        <v/>
      </c>
      <c r="S111" s="38">
        <f t="shared" si="35"/>
        <v>49</v>
      </c>
      <c r="T111" s="5"/>
      <c r="U111" s="5"/>
      <c r="V111" s="5"/>
      <c r="W111" s="5"/>
      <c r="X111" s="5"/>
      <c r="Y111" s="5"/>
      <c r="Z111" s="5"/>
      <c r="AA111" s="5"/>
      <c r="AB111" s="5"/>
      <c r="AC111" s="5"/>
      <c r="AE111" s="95"/>
      <c r="AF111" s="414"/>
      <c r="AG111" s="97" t="s">
        <v>1145</v>
      </c>
      <c r="AH111" s="353" t="s">
        <v>1272</v>
      </c>
      <c r="AI111" s="97" t="s">
        <v>1145</v>
      </c>
      <c r="AJ111" s="136"/>
      <c r="AK111" s="78" t="s">
        <v>1145</v>
      </c>
      <c r="AL111" s="6">
        <f t="shared" si="37"/>
        <v>109</v>
      </c>
      <c r="AM111" s="71"/>
      <c r="AN111" s="316" t="str">
        <f>IF(AM111&lt;&gt;"",COUNTIF(AM$1:AM112,"y"),"")</f>
        <v/>
      </c>
      <c r="AO111" s="274" t="s">
        <v>1204</v>
      </c>
      <c r="AP111" s="57">
        <f>COUNTIF(I$2:I$292,AK111)</f>
        <v>1</v>
      </c>
      <c r="AQ111" s="202"/>
      <c r="AR111" s="190" t="s">
        <v>1364</v>
      </c>
      <c r="AU111" s="5" t="s">
        <v>1198</v>
      </c>
      <c r="AV111" s="205" t="s">
        <v>1114</v>
      </c>
      <c r="AZ111" s="97" t="s">
        <v>1146</v>
      </c>
      <c r="BA111" s="96" t="s">
        <v>1273</v>
      </c>
      <c r="BB111" s="97" t="s">
        <v>1146</v>
      </c>
      <c r="BC111" s="136"/>
      <c r="BD111" s="79" t="s">
        <v>1146</v>
      </c>
      <c r="BF111" s="49" t="s">
        <v>796</v>
      </c>
      <c r="BG111" s="50" t="s">
        <v>797</v>
      </c>
      <c r="BH111" s="48">
        <v>3</v>
      </c>
      <c r="BK111" s="47" t="s">
        <v>500</v>
      </c>
    </row>
    <row r="112" spans="2:63" ht="12" customHeight="1" thickBot="1">
      <c r="C112" s="265" t="s">
        <v>436</v>
      </c>
      <c r="I112" s="5" t="s">
        <v>266</v>
      </c>
      <c r="J112" s="5" t="str">
        <f t="shared" si="38"/>
        <v/>
      </c>
      <c r="K112" s="174" t="str">
        <f t="shared" si="39"/>
        <v/>
      </c>
      <c r="L112" s="166" t="str">
        <f>IF(K112&lt;&gt;"",VLOOKUP(K112,$AG$3:$AH$293,2),"")</f>
        <v/>
      </c>
      <c r="S112" s="38">
        <f t="shared" si="35"/>
        <v>50</v>
      </c>
      <c r="T112" s="5"/>
      <c r="U112" s="5"/>
      <c r="V112" s="5"/>
      <c r="W112" s="5"/>
      <c r="X112" s="5"/>
      <c r="Y112" s="5"/>
      <c r="Z112" s="5"/>
      <c r="AA112" s="5"/>
      <c r="AB112" s="5"/>
      <c r="AC112" s="5"/>
      <c r="AE112" s="95"/>
      <c r="AF112" s="414"/>
      <c r="AG112" s="97" t="s">
        <v>1146</v>
      </c>
      <c r="AH112" s="353" t="s">
        <v>1273</v>
      </c>
      <c r="AI112" s="97" t="s">
        <v>1146</v>
      </c>
      <c r="AJ112" s="136"/>
      <c r="AK112" s="79" t="s">
        <v>1146</v>
      </c>
      <c r="AL112" s="6">
        <f t="shared" si="37"/>
        <v>110</v>
      </c>
      <c r="AM112" s="71"/>
      <c r="AN112" s="316" t="str">
        <f>IF(AM112&lt;&gt;"",COUNTIF(AM$1:AM113,"y"),"")</f>
        <v/>
      </c>
      <c r="AO112" s="272" t="s">
        <v>500</v>
      </c>
      <c r="AP112" s="57">
        <f>COUNTIF(I$2:I$292,AK112)</f>
        <v>0</v>
      </c>
      <c r="AQ112" s="202"/>
      <c r="AR112" s="190" t="s">
        <v>500</v>
      </c>
      <c r="AU112" s="5" t="s">
        <v>1202</v>
      </c>
      <c r="AZ112" s="97" t="s">
        <v>1147</v>
      </c>
      <c r="BA112" s="96" t="s">
        <v>1274</v>
      </c>
      <c r="BB112" s="97" t="s">
        <v>1147</v>
      </c>
      <c r="BC112" s="136"/>
      <c r="BD112" s="78" t="s">
        <v>1147</v>
      </c>
      <c r="BF112" s="52" t="s">
        <v>798</v>
      </c>
      <c r="BG112" s="50" t="s">
        <v>799</v>
      </c>
      <c r="BH112" s="48">
        <v>4</v>
      </c>
      <c r="BK112" s="47" t="s">
        <v>500</v>
      </c>
    </row>
    <row r="113" spans="3:63" ht="12" customHeight="1" thickBot="1">
      <c r="C113" s="265" t="s">
        <v>437</v>
      </c>
      <c r="J113" s="5" t="str">
        <f t="shared" si="38"/>
        <v/>
      </c>
      <c r="K113" s="174" t="str">
        <f t="shared" si="39"/>
        <v/>
      </c>
      <c r="L113" s="166" t="str">
        <f>IF(K113&lt;&gt;"",VLOOKUP(K113,$AG$3:$AH$293,2),"")</f>
        <v/>
      </c>
      <c r="S113" s="38">
        <f t="shared" si="35"/>
        <v>51</v>
      </c>
      <c r="T113" s="5"/>
      <c r="U113" s="95"/>
      <c r="V113" s="38"/>
      <c r="W113" s="38"/>
      <c r="X113" s="38"/>
      <c r="Y113" s="38"/>
      <c r="Z113" s="38"/>
      <c r="AA113" s="38"/>
      <c r="AB113" s="38"/>
      <c r="AC113" s="38"/>
      <c r="AD113" s="38"/>
      <c r="AE113" s="132"/>
      <c r="AF113" s="414"/>
      <c r="AG113" s="97" t="s">
        <v>1147</v>
      </c>
      <c r="AH113" s="353" t="s">
        <v>1274</v>
      </c>
      <c r="AI113" s="97" t="s">
        <v>1147</v>
      </c>
      <c r="AJ113" s="136"/>
      <c r="AK113" s="78" t="s">
        <v>1147</v>
      </c>
      <c r="AL113" s="6">
        <f t="shared" si="37"/>
        <v>111</v>
      </c>
      <c r="AM113" s="71"/>
      <c r="AN113" s="316" t="str">
        <f>IF(AM113&lt;&gt;"",COUNTIF(AM$1:AM114,"y"),"")</f>
        <v/>
      </c>
      <c r="AO113" s="273"/>
      <c r="AP113" s="57">
        <f>COUNTIF(I$2:I$292,AK113)</f>
        <v>1</v>
      </c>
      <c r="AQ113" s="202"/>
      <c r="AR113" s="191" t="s">
        <v>500</v>
      </c>
      <c r="AU113" s="5" t="s">
        <v>1201</v>
      </c>
      <c r="AZ113" s="97" t="s">
        <v>1148</v>
      </c>
      <c r="BA113" s="96" t="s">
        <v>1275</v>
      </c>
      <c r="BB113" s="97" t="s">
        <v>1148</v>
      </c>
      <c r="BC113" s="136"/>
      <c r="BD113" s="79" t="s">
        <v>1148</v>
      </c>
      <c r="BF113" s="49" t="s">
        <v>800</v>
      </c>
      <c r="BG113" s="50" t="s">
        <v>801</v>
      </c>
      <c r="BH113" s="48">
        <v>4</v>
      </c>
      <c r="BK113" s="47" t="s">
        <v>500</v>
      </c>
    </row>
    <row r="114" spans="3:63" ht="12" customHeight="1" thickBot="1">
      <c r="C114" s="265" t="s">
        <v>438</v>
      </c>
      <c r="J114" s="5" t="str">
        <f t="shared" si="38"/>
        <v/>
      </c>
      <c r="K114" s="174" t="str">
        <f t="shared" si="39"/>
        <v/>
      </c>
      <c r="L114" s="166" t="str">
        <f>IF(K114&lt;&gt;"",VLOOKUP(K114,$AG$3:$AH$293,2),"")</f>
        <v/>
      </c>
      <c r="S114" s="38">
        <f t="shared" si="35"/>
        <v>52</v>
      </c>
      <c r="U114" s="95"/>
      <c r="V114" s="38"/>
      <c r="W114" s="38"/>
      <c r="X114" s="38"/>
      <c r="Y114" s="38"/>
      <c r="Z114" s="38"/>
      <c r="AA114" s="38"/>
      <c r="AB114" s="38"/>
      <c r="AC114" s="38"/>
      <c r="AD114" s="38"/>
      <c r="AE114" s="132"/>
      <c r="AF114" s="414"/>
      <c r="AG114" s="97" t="s">
        <v>1148</v>
      </c>
      <c r="AH114" s="353" t="s">
        <v>1275</v>
      </c>
      <c r="AI114" s="97" t="s">
        <v>1148</v>
      </c>
      <c r="AJ114" s="136"/>
      <c r="AK114" s="79" t="s">
        <v>1148</v>
      </c>
      <c r="AL114" s="6">
        <f t="shared" si="37"/>
        <v>112</v>
      </c>
      <c r="AM114" s="71"/>
      <c r="AN114" s="316" t="str">
        <f>IF(AM114&lt;&gt;"",COUNTIF(AM$1:AM115,"y"),"")</f>
        <v/>
      </c>
      <c r="AO114" s="272" t="s">
        <v>500</v>
      </c>
      <c r="AP114" s="57">
        <f>COUNTIF(I$2:I$292,AK114)</f>
        <v>0</v>
      </c>
      <c r="AQ114" s="202"/>
      <c r="AR114" s="191" t="s">
        <v>500</v>
      </c>
      <c r="AU114" s="5" t="s">
        <v>1195</v>
      </c>
      <c r="AZ114" s="97" t="s">
        <v>1150</v>
      </c>
      <c r="BA114" s="96" t="s">
        <v>1276</v>
      </c>
      <c r="BB114" s="97" t="s">
        <v>1150</v>
      </c>
      <c r="BC114" s="136"/>
      <c r="BD114" s="78" t="s">
        <v>1150</v>
      </c>
      <c r="BF114" s="49" t="s">
        <v>802</v>
      </c>
      <c r="BG114" s="50" t="s">
        <v>803</v>
      </c>
      <c r="BH114" s="48">
        <v>2</v>
      </c>
      <c r="BK114" s="47" t="s">
        <v>500</v>
      </c>
    </row>
    <row r="115" spans="3:63" ht="12" customHeight="1" thickBot="1">
      <c r="C115" s="265" t="s">
        <v>439</v>
      </c>
      <c r="J115" s="5" t="str">
        <f t="shared" si="38"/>
        <v/>
      </c>
      <c r="K115" s="174" t="str">
        <f t="shared" si="39"/>
        <v/>
      </c>
      <c r="L115" s="166" t="str">
        <f>IF(K115&lt;&gt;"",VLOOKUP(K115,$AG$3:$AH$293,2),"")</f>
        <v/>
      </c>
      <c r="S115" s="38">
        <f t="shared" si="35"/>
        <v>53</v>
      </c>
      <c r="U115" s="95"/>
      <c r="V115" s="38"/>
      <c r="W115" s="38"/>
      <c r="X115" s="38"/>
      <c r="Y115" s="38"/>
      <c r="Z115" s="38"/>
      <c r="AA115" s="38"/>
      <c r="AB115" s="38"/>
      <c r="AC115" s="38"/>
      <c r="AD115" s="38"/>
      <c r="AE115" s="132"/>
      <c r="AF115" s="414"/>
      <c r="AG115" s="97" t="s">
        <v>1150</v>
      </c>
      <c r="AH115" s="353" t="s">
        <v>1276</v>
      </c>
      <c r="AI115" s="97" t="s">
        <v>1150</v>
      </c>
      <c r="AJ115" s="100"/>
      <c r="AK115" s="78" t="s">
        <v>1150</v>
      </c>
      <c r="AL115" s="6">
        <f t="shared" si="37"/>
        <v>113</v>
      </c>
      <c r="AM115" s="71"/>
      <c r="AN115" s="316" t="str">
        <f>IF(AM115&lt;&gt;"",COUNTIF(AM$1:AM116,"y"),"")</f>
        <v/>
      </c>
      <c r="AO115" s="272" t="s">
        <v>500</v>
      </c>
      <c r="AP115" s="57">
        <f>COUNTIF(I$2:I$292,AK115)</f>
        <v>0</v>
      </c>
      <c r="AQ115" s="202"/>
      <c r="AR115" s="190" t="s">
        <v>500</v>
      </c>
      <c r="AU115" s="5" t="s">
        <v>1179</v>
      </c>
      <c r="AZ115" s="97" t="s">
        <v>1151</v>
      </c>
      <c r="BA115" s="99" t="s">
        <v>1277</v>
      </c>
      <c r="BB115" s="97" t="s">
        <v>1151</v>
      </c>
      <c r="BC115" s="100"/>
      <c r="BD115" s="78" t="s">
        <v>1151</v>
      </c>
      <c r="BF115" s="49" t="s">
        <v>804</v>
      </c>
      <c r="BG115" s="50" t="s">
        <v>805</v>
      </c>
      <c r="BH115" s="48">
        <v>1</v>
      </c>
      <c r="BK115" s="47" t="s">
        <v>500</v>
      </c>
    </row>
    <row r="116" spans="3:63" ht="12" customHeight="1" thickBot="1">
      <c r="C116" s="265" t="s">
        <v>441</v>
      </c>
      <c r="J116" s="5" t="str">
        <f t="shared" si="38"/>
        <v/>
      </c>
      <c r="K116" s="174" t="str">
        <f t="shared" si="39"/>
        <v/>
      </c>
      <c r="L116" s="166" t="str">
        <f>IF(K116&lt;&gt;"",VLOOKUP(K116,$AG$3:$AH$293,2),"")</f>
        <v/>
      </c>
      <c r="S116" s="38">
        <f t="shared" si="35"/>
        <v>54</v>
      </c>
      <c r="U116" s="95"/>
      <c r="V116" s="38"/>
      <c r="W116" s="38"/>
      <c r="X116" s="38"/>
      <c r="Y116" s="38"/>
      <c r="Z116" s="38"/>
      <c r="AA116" s="38"/>
      <c r="AB116" s="38"/>
      <c r="AC116" s="38"/>
      <c r="AD116" s="38"/>
      <c r="AE116" s="132"/>
      <c r="AF116" s="415"/>
      <c r="AG116" s="97" t="s">
        <v>1151</v>
      </c>
      <c r="AH116" s="354" t="s">
        <v>1277</v>
      </c>
      <c r="AI116" s="97" t="s">
        <v>1151</v>
      </c>
      <c r="AJ116" s="101"/>
      <c r="AK116" s="78" t="s">
        <v>1151</v>
      </c>
      <c r="AL116" s="6">
        <f t="shared" si="37"/>
        <v>114</v>
      </c>
      <c r="AM116" s="71"/>
      <c r="AN116" s="316" t="str">
        <f>IF(AM116&lt;&gt;"",COUNTIF(AM$1:AM117,"y"),"")</f>
        <v/>
      </c>
      <c r="AO116" s="272" t="s">
        <v>500</v>
      </c>
      <c r="AP116" s="57">
        <f>COUNTIF(I$2:I$292,AK116)</f>
        <v>0</v>
      </c>
      <c r="AQ116" s="202"/>
      <c r="AR116" s="190" t="s">
        <v>500</v>
      </c>
      <c r="AU116" s="5" t="s">
        <v>1180</v>
      </c>
      <c r="AZ116" s="97" t="s">
        <v>1152</v>
      </c>
      <c r="BA116" s="98" t="s">
        <v>2</v>
      </c>
      <c r="BB116" s="97" t="s">
        <v>1152</v>
      </c>
      <c r="BC116" s="101"/>
      <c r="BD116" s="78" t="s">
        <v>1152</v>
      </c>
      <c r="BF116" s="49" t="s">
        <v>806</v>
      </c>
      <c r="BG116" s="50" t="s">
        <v>807</v>
      </c>
      <c r="BH116" s="48">
        <v>1</v>
      </c>
      <c r="BK116" s="47" t="s">
        <v>500</v>
      </c>
    </row>
    <row r="117" spans="3:63" ht="12" customHeight="1" thickBot="1">
      <c r="J117" s="5" t="str">
        <f t="shared" si="38"/>
        <v/>
      </c>
      <c r="K117" s="174" t="str">
        <f t="shared" si="39"/>
        <v/>
      </c>
      <c r="L117" s="166" t="str">
        <f>IF(K117&lt;&gt;"",VLOOKUP(K117,$AG$3:$AH$293,2),"")</f>
        <v/>
      </c>
      <c r="S117" s="38">
        <f t="shared" si="35"/>
        <v>55</v>
      </c>
      <c r="U117" s="95"/>
      <c r="V117" s="38"/>
      <c r="W117" s="38"/>
      <c r="X117" s="38"/>
      <c r="Y117" s="38"/>
      <c r="Z117" s="38"/>
      <c r="AA117" s="38"/>
      <c r="AB117" s="38"/>
      <c r="AC117" s="38"/>
      <c r="AD117" s="38"/>
      <c r="AE117" s="132"/>
      <c r="AF117" s="413"/>
      <c r="AG117" s="209" t="s">
        <v>1152</v>
      </c>
      <c r="AH117" s="355" t="s">
        <v>2</v>
      </c>
      <c r="AI117" s="209" t="s">
        <v>1152</v>
      </c>
      <c r="AJ117" s="210"/>
      <c r="AK117" s="209" t="s">
        <v>1152</v>
      </c>
      <c r="AL117" s="278">
        <f t="shared" si="37"/>
        <v>115</v>
      </c>
      <c r="AM117" s="282"/>
      <c r="AN117" s="317" t="str">
        <f>IF(AM117&lt;&gt;"",COUNTIF(AM$1:AM118,"y"),"")</f>
        <v/>
      </c>
      <c r="AO117" s="276"/>
      <c r="AP117" s="57">
        <f>COUNTIF(I$2:I$292,AK117)</f>
        <v>0</v>
      </c>
      <c r="AQ117" s="202"/>
      <c r="AR117" s="190" t="s">
        <v>500</v>
      </c>
      <c r="AU117" s="5" t="s">
        <v>1174</v>
      </c>
      <c r="AZ117" s="97" t="s">
        <v>1153</v>
      </c>
      <c r="BA117" s="96" t="s">
        <v>3</v>
      </c>
      <c r="BB117" s="97" t="s">
        <v>1153</v>
      </c>
      <c r="BC117" s="136"/>
      <c r="BD117" s="78" t="s">
        <v>1153</v>
      </c>
      <c r="BF117" s="49" t="s">
        <v>808</v>
      </c>
      <c r="BG117" s="50" t="s">
        <v>809</v>
      </c>
      <c r="BH117" s="48">
        <v>2</v>
      </c>
      <c r="BK117" s="47" t="s">
        <v>500</v>
      </c>
    </row>
    <row r="118" spans="3:63" ht="12" customHeight="1" thickBot="1">
      <c r="J118" s="5" t="str">
        <f t="shared" si="38"/>
        <v/>
      </c>
      <c r="K118" s="174" t="str">
        <f t="shared" si="39"/>
        <v/>
      </c>
      <c r="L118" s="166" t="str">
        <f>IF(K118&lt;&gt;"",VLOOKUP(K118,$AG$3:$AH$293,2),"")</f>
        <v/>
      </c>
      <c r="S118" s="38">
        <f t="shared" si="35"/>
        <v>56</v>
      </c>
      <c r="U118" s="95"/>
      <c r="V118" s="38"/>
      <c r="W118" s="38"/>
      <c r="X118" s="38"/>
      <c r="Y118" s="38"/>
      <c r="Z118" s="38"/>
      <c r="AA118" s="38"/>
      <c r="AB118" s="38"/>
      <c r="AC118" s="38"/>
      <c r="AD118" s="38"/>
      <c r="AE118" s="132"/>
      <c r="AF118" s="414"/>
      <c r="AG118" s="209" t="s">
        <v>1153</v>
      </c>
      <c r="AH118" s="356" t="s">
        <v>3</v>
      </c>
      <c r="AI118" s="209" t="s">
        <v>1153</v>
      </c>
      <c r="AJ118" s="210"/>
      <c r="AK118" s="209" t="s">
        <v>1153</v>
      </c>
      <c r="AL118" s="278">
        <f t="shared" si="37"/>
        <v>116</v>
      </c>
      <c r="AM118" s="282"/>
      <c r="AN118" s="317" t="str">
        <f>IF(AM118&lt;&gt;"",COUNTIF(AM$1:AM119,"y"),"")</f>
        <v/>
      </c>
      <c r="AO118" s="276"/>
      <c r="AP118" s="57">
        <f>COUNTIF(I$2:I$292,AK118)</f>
        <v>0</v>
      </c>
      <c r="AQ118" s="202"/>
      <c r="AR118" s="190" t="s">
        <v>500</v>
      </c>
      <c r="AU118" s="5" t="s">
        <v>1181</v>
      </c>
      <c r="AZ118" s="97" t="s">
        <v>997</v>
      </c>
      <c r="BA118" s="96" t="s">
        <v>1290</v>
      </c>
      <c r="BB118" s="97" t="s">
        <v>997</v>
      </c>
      <c r="BC118" s="136"/>
      <c r="BD118" s="78" t="s">
        <v>997</v>
      </c>
      <c r="BF118" s="49" t="s">
        <v>810</v>
      </c>
      <c r="BG118" s="50" t="s">
        <v>811</v>
      </c>
      <c r="BH118" s="48">
        <v>3</v>
      </c>
      <c r="BK118" s="47" t="s">
        <v>500</v>
      </c>
    </row>
    <row r="119" spans="3:63" ht="12" customHeight="1" thickBot="1">
      <c r="J119" s="5" t="str">
        <f t="shared" si="38"/>
        <v/>
      </c>
      <c r="K119" s="174" t="str">
        <f t="shared" si="39"/>
        <v/>
      </c>
      <c r="L119" s="166" t="str">
        <f>IF(K119&lt;&gt;"",VLOOKUP(K119,$AG$3:$AH$293,2),"")</f>
        <v/>
      </c>
      <c r="S119" s="38">
        <f t="shared" si="35"/>
        <v>57</v>
      </c>
      <c r="U119" s="95"/>
      <c r="V119" s="38"/>
      <c r="W119" s="38"/>
      <c r="X119" s="38"/>
      <c r="Y119" s="38"/>
      <c r="Z119" s="38"/>
      <c r="AA119" s="38"/>
      <c r="AB119" s="38"/>
      <c r="AC119" s="38"/>
      <c r="AD119" s="38"/>
      <c r="AF119" s="414"/>
      <c r="AG119" s="209" t="s">
        <v>997</v>
      </c>
      <c r="AH119" s="356" t="s">
        <v>1290</v>
      </c>
      <c r="AI119" s="209" t="s">
        <v>997</v>
      </c>
      <c r="AJ119" s="210"/>
      <c r="AK119" s="209" t="s">
        <v>997</v>
      </c>
      <c r="AL119" s="278">
        <f t="shared" si="37"/>
        <v>117</v>
      </c>
      <c r="AM119" s="282"/>
      <c r="AN119" s="317" t="str">
        <f>IF(AM119&lt;&gt;"",COUNTIF(AM$1:AM120,"y"),"")</f>
        <v/>
      </c>
      <c r="AO119" s="276"/>
      <c r="AP119" s="57">
        <f>COUNTIF(I$2:I$292,AK119)</f>
        <v>0</v>
      </c>
      <c r="AQ119" s="202"/>
      <c r="AR119" s="190" t="s">
        <v>500</v>
      </c>
      <c r="AU119" s="5" t="s">
        <v>1136</v>
      </c>
      <c r="AZ119" s="97" t="s">
        <v>1139</v>
      </c>
      <c r="BA119" s="96" t="s">
        <v>4</v>
      </c>
      <c r="BB119" s="97" t="s">
        <v>1139</v>
      </c>
      <c r="BC119" s="136"/>
      <c r="BD119" s="79" t="s">
        <v>1139</v>
      </c>
      <c r="BF119" s="49" t="s">
        <v>812</v>
      </c>
      <c r="BG119" s="50" t="s">
        <v>813</v>
      </c>
      <c r="BH119" s="48">
        <v>3</v>
      </c>
      <c r="BK119" s="47" t="s">
        <v>500</v>
      </c>
    </row>
    <row r="120" spans="3:63" ht="12" customHeight="1" thickBot="1">
      <c r="J120" s="5" t="str">
        <f t="shared" si="38"/>
        <v/>
      </c>
      <c r="K120" s="174" t="str">
        <f t="shared" si="39"/>
        <v/>
      </c>
      <c r="L120" s="166" t="str">
        <f>IF(K120&lt;&gt;"",VLOOKUP(K120,$AG$3:$AH$293,2),"")</f>
        <v/>
      </c>
      <c r="S120" s="38">
        <f t="shared" si="35"/>
        <v>58</v>
      </c>
      <c r="U120" s="95"/>
      <c r="V120" s="38"/>
      <c r="W120" s="38"/>
      <c r="X120" s="38"/>
      <c r="Y120" s="38"/>
      <c r="Z120" s="38"/>
      <c r="AA120" s="38"/>
      <c r="AB120" s="38"/>
      <c r="AC120" s="38"/>
      <c r="AD120" s="38"/>
      <c r="AF120" s="414"/>
      <c r="AG120" s="209" t="s">
        <v>1139</v>
      </c>
      <c r="AH120" s="356" t="s">
        <v>4</v>
      </c>
      <c r="AI120" s="209" t="s">
        <v>1139</v>
      </c>
      <c r="AJ120" s="210"/>
      <c r="AK120" s="212" t="s">
        <v>1139</v>
      </c>
      <c r="AL120" s="278">
        <f t="shared" si="37"/>
        <v>118</v>
      </c>
      <c r="AM120" s="282"/>
      <c r="AN120" s="317" t="str">
        <f>IF(AM120&lt;&gt;"",COUNTIF(AM$1:AM121,"y"),"")</f>
        <v/>
      </c>
      <c r="AO120" s="276"/>
      <c r="AP120" s="57">
        <f>COUNTIF(I$2:I$292,AK120)</f>
        <v>0</v>
      </c>
      <c r="AQ120" s="202"/>
      <c r="AR120" s="190" t="s">
        <v>500</v>
      </c>
      <c r="AU120" s="5" t="s">
        <v>1176</v>
      </c>
      <c r="AZ120" s="97" t="s">
        <v>1155</v>
      </c>
      <c r="BA120" s="96" t="s">
        <v>1292</v>
      </c>
      <c r="BB120" s="97" t="s">
        <v>1155</v>
      </c>
      <c r="BC120" s="136"/>
      <c r="BD120" s="79" t="s">
        <v>1155</v>
      </c>
      <c r="BF120" s="49" t="s">
        <v>814</v>
      </c>
      <c r="BG120" s="50" t="s">
        <v>815</v>
      </c>
      <c r="BH120" s="48">
        <v>3</v>
      </c>
      <c r="BK120" s="47" t="s">
        <v>500</v>
      </c>
    </row>
    <row r="121" spans="3:63" ht="12" customHeight="1" thickBot="1">
      <c r="J121" s="5" t="str">
        <f t="shared" si="38"/>
        <v/>
      </c>
      <c r="K121" s="174" t="str">
        <f t="shared" si="39"/>
        <v/>
      </c>
      <c r="L121" s="166" t="str">
        <f>IF(K121&lt;&gt;"",VLOOKUP(K121,$AG$3:$AH$293,2),"")</f>
        <v/>
      </c>
      <c r="S121" s="38">
        <f t="shared" si="35"/>
        <v>59</v>
      </c>
      <c r="U121" s="95"/>
      <c r="V121" s="38"/>
      <c r="W121" s="38"/>
      <c r="X121" s="38"/>
      <c r="Y121" s="38"/>
      <c r="Z121" s="38"/>
      <c r="AA121" s="38"/>
      <c r="AB121" s="38"/>
      <c r="AC121" s="38"/>
      <c r="AD121" s="38"/>
      <c r="AE121" s="132"/>
      <c r="AF121" s="414"/>
      <c r="AG121" s="209" t="s">
        <v>1155</v>
      </c>
      <c r="AH121" s="356" t="s">
        <v>1292</v>
      </c>
      <c r="AI121" s="209" t="s">
        <v>1155</v>
      </c>
      <c r="AJ121" s="210"/>
      <c r="AK121" s="212" t="s">
        <v>1155</v>
      </c>
      <c r="AL121" s="278">
        <f t="shared" si="37"/>
        <v>119</v>
      </c>
      <c r="AM121" s="282"/>
      <c r="AN121" s="317" t="str">
        <f>IF(AM121&lt;&gt;"",COUNTIF(AM$1:AM122,"y"),"")</f>
        <v/>
      </c>
      <c r="AO121" s="276"/>
      <c r="AP121" s="57">
        <f>COUNTIF(I$2:I$292,AK121)</f>
        <v>0</v>
      </c>
      <c r="AQ121" s="202"/>
      <c r="AR121" s="190" t="s">
        <v>500</v>
      </c>
      <c r="AU121" s="5" t="s">
        <v>1183</v>
      </c>
      <c r="AZ121" s="97" t="s">
        <v>1157</v>
      </c>
      <c r="BA121" s="96" t="s">
        <v>996</v>
      </c>
      <c r="BB121" s="97" t="s">
        <v>1157</v>
      </c>
      <c r="BC121" s="136"/>
      <c r="BD121" s="79" t="s">
        <v>1157</v>
      </c>
      <c r="BF121" s="49" t="s">
        <v>816</v>
      </c>
      <c r="BG121" s="50" t="s">
        <v>817</v>
      </c>
      <c r="BH121" s="48">
        <v>3</v>
      </c>
      <c r="BK121" s="47" t="s">
        <v>500</v>
      </c>
    </row>
    <row r="122" spans="3:63" ht="12" customHeight="1" thickBot="1">
      <c r="J122" s="5" t="str">
        <f t="shared" si="38"/>
        <v/>
      </c>
      <c r="K122" s="174" t="str">
        <f t="shared" si="39"/>
        <v/>
      </c>
      <c r="L122" s="166" t="str">
        <f>IF(K122&lt;&gt;"",VLOOKUP(K122,$AG$3:$AH$293,2),"")</f>
        <v/>
      </c>
      <c r="S122" s="38">
        <f t="shared" si="35"/>
        <v>60</v>
      </c>
      <c r="V122" s="88"/>
      <c r="AE122" s="132"/>
      <c r="AF122" s="414"/>
      <c r="AG122" s="209" t="s">
        <v>1157</v>
      </c>
      <c r="AH122" s="356" t="s">
        <v>996</v>
      </c>
      <c r="AI122" s="209" t="s">
        <v>1157</v>
      </c>
      <c r="AJ122" s="210"/>
      <c r="AK122" s="212" t="s">
        <v>1157</v>
      </c>
      <c r="AL122" s="278">
        <f t="shared" si="37"/>
        <v>120</v>
      </c>
      <c r="AM122" s="282"/>
      <c r="AN122" s="317" t="str">
        <f>IF(AM122&lt;&gt;"",COUNTIF(AM$1:AM123,"y"),"")</f>
        <v/>
      </c>
      <c r="AO122" s="276"/>
      <c r="AP122" s="57">
        <f>COUNTIF(I$2:I$292,AK122)</f>
        <v>0</v>
      </c>
      <c r="AQ122" s="202"/>
      <c r="AR122" s="190" t="s">
        <v>500</v>
      </c>
      <c r="AU122" s="5" t="s">
        <v>1205</v>
      </c>
      <c r="AZ122" s="97" t="s">
        <v>1160</v>
      </c>
      <c r="BA122" s="96" t="s">
        <v>5</v>
      </c>
      <c r="BB122" s="97" t="s">
        <v>1160</v>
      </c>
      <c r="BC122" s="136"/>
      <c r="BD122" s="78" t="s">
        <v>1160</v>
      </c>
      <c r="BF122" s="49" t="s">
        <v>818</v>
      </c>
      <c r="BG122" s="50" t="s">
        <v>819</v>
      </c>
      <c r="BH122" s="48">
        <v>2</v>
      </c>
      <c r="BK122" s="47" t="s">
        <v>500</v>
      </c>
    </row>
    <row r="123" spans="3:63" ht="12" customHeight="1" thickBot="1">
      <c r="J123" s="5" t="str">
        <f t="shared" si="38"/>
        <v/>
      </c>
      <c r="K123" s="174" t="str">
        <f t="shared" si="39"/>
        <v/>
      </c>
      <c r="L123" s="166" t="str">
        <f>IF(K123&lt;&gt;"",VLOOKUP(K123,$AG$3:$AH$293,2),"")</f>
        <v/>
      </c>
      <c r="S123" s="38">
        <f t="shared" si="35"/>
        <v>61</v>
      </c>
      <c r="V123" s="88"/>
      <c r="AE123" s="132"/>
      <c r="AF123" s="414"/>
      <c r="AG123" s="209" t="s">
        <v>1160</v>
      </c>
      <c r="AH123" s="356" t="s">
        <v>5</v>
      </c>
      <c r="AI123" s="209" t="s">
        <v>1160</v>
      </c>
      <c r="AJ123" s="210"/>
      <c r="AK123" s="209" t="s">
        <v>1160</v>
      </c>
      <c r="AL123" s="278">
        <f t="shared" si="37"/>
        <v>121</v>
      </c>
      <c r="AM123" s="282"/>
      <c r="AN123" s="317" t="str">
        <f>IF(AM123&lt;&gt;"",COUNTIF(AM$1:AM124,"y"),"")</f>
        <v/>
      </c>
      <c r="AO123" s="276"/>
      <c r="AP123" s="57">
        <f>COUNTIF(I$2:I$292,AK123)</f>
        <v>0</v>
      </c>
      <c r="AQ123" s="202"/>
      <c r="AR123" s="191" t="s">
        <v>500</v>
      </c>
      <c r="AU123" s="5" t="s">
        <v>1184</v>
      </c>
      <c r="AZ123" s="97" t="s">
        <v>1161</v>
      </c>
      <c r="BA123" s="96" t="s">
        <v>6</v>
      </c>
      <c r="BB123" s="97" t="s">
        <v>1161</v>
      </c>
      <c r="BC123" s="136"/>
      <c r="BD123" s="80" t="s">
        <v>1161</v>
      </c>
      <c r="BF123" s="49" t="s">
        <v>820</v>
      </c>
      <c r="BG123" s="50" t="s">
        <v>821</v>
      </c>
      <c r="BH123" s="48">
        <v>2</v>
      </c>
      <c r="BK123" s="47" t="s">
        <v>500</v>
      </c>
    </row>
    <row r="124" spans="3:63" ht="12" customHeight="1" thickBot="1">
      <c r="J124" s="5" t="str">
        <f t="shared" si="38"/>
        <v/>
      </c>
      <c r="K124" s="174" t="str">
        <f t="shared" si="39"/>
        <v/>
      </c>
      <c r="L124" s="166" t="str">
        <f>IF(K124&lt;&gt;"",VLOOKUP(K124,$AG$3:$AH$293,2),"")</f>
        <v/>
      </c>
      <c r="S124" s="38">
        <f t="shared" si="35"/>
        <v>62</v>
      </c>
      <c r="V124" s="88"/>
      <c r="AE124" s="132"/>
      <c r="AF124" s="414"/>
      <c r="AG124" s="209" t="s">
        <v>1161</v>
      </c>
      <c r="AH124" s="356" t="s">
        <v>6</v>
      </c>
      <c r="AI124" s="209" t="s">
        <v>1161</v>
      </c>
      <c r="AJ124" s="210"/>
      <c r="AK124" s="299" t="s">
        <v>1161</v>
      </c>
      <c r="AL124" s="278">
        <f t="shared" si="37"/>
        <v>122</v>
      </c>
      <c r="AM124" s="282"/>
      <c r="AN124" s="317" t="str">
        <f>IF(AM124&lt;&gt;"",COUNTIF(AM$1:AM125,"y"),"")</f>
        <v/>
      </c>
      <c r="AO124" s="274" t="s">
        <v>1162</v>
      </c>
      <c r="AP124" s="57">
        <f>COUNTIF(I$2:I$292,AK124)</f>
        <v>0</v>
      </c>
      <c r="AQ124" s="202"/>
      <c r="AR124" s="191" t="s">
        <v>500</v>
      </c>
      <c r="AU124" s="5" t="s">
        <v>1185</v>
      </c>
      <c r="AZ124" s="97" t="s">
        <v>1163</v>
      </c>
      <c r="BA124" s="96" t="s">
        <v>7</v>
      </c>
      <c r="BB124" s="97" t="s">
        <v>1163</v>
      </c>
      <c r="BC124" s="136"/>
      <c r="BD124" s="78" t="s">
        <v>1163</v>
      </c>
      <c r="BF124" s="49" t="s">
        <v>822</v>
      </c>
      <c r="BG124" s="50" t="s">
        <v>823</v>
      </c>
      <c r="BH124" s="48">
        <v>1</v>
      </c>
    </row>
    <row r="125" spans="3:63" ht="12" customHeight="1" thickBot="1">
      <c r="J125" s="5" t="str">
        <f t="shared" si="38"/>
        <v/>
      </c>
      <c r="K125" s="174" t="str">
        <f t="shared" si="39"/>
        <v/>
      </c>
      <c r="L125" s="166" t="str">
        <f>IF(K125&lt;&gt;"",VLOOKUP(K125,$AG$3:$AH$293,2),"")</f>
        <v/>
      </c>
      <c r="S125" s="38">
        <f t="shared" si="35"/>
        <v>63</v>
      </c>
      <c r="W125" s="37"/>
      <c r="X125" s="37"/>
      <c r="Y125" s="37"/>
      <c r="Z125" s="37"/>
      <c r="AA125" s="37"/>
      <c r="AB125" s="37"/>
      <c r="AC125" s="37"/>
      <c r="AE125" s="132"/>
      <c r="AF125" s="414"/>
      <c r="AG125" s="209" t="s">
        <v>1163</v>
      </c>
      <c r="AH125" s="356" t="s">
        <v>7</v>
      </c>
      <c r="AI125" s="209" t="s">
        <v>1163</v>
      </c>
      <c r="AJ125" s="210"/>
      <c r="AK125" s="209" t="s">
        <v>1163</v>
      </c>
      <c r="AL125" s="278">
        <f t="shared" si="37"/>
        <v>123</v>
      </c>
      <c r="AM125" s="282"/>
      <c r="AN125" s="317" t="str">
        <f>IF(AM125&lt;&gt;"",COUNTIF(AM$1:AM126,"y"),"")</f>
        <v/>
      </c>
      <c r="AO125" s="276"/>
      <c r="AP125" s="57">
        <f>COUNTIF(I$2:I$292,AK125)</f>
        <v>0</v>
      </c>
      <c r="AQ125" s="202"/>
      <c r="AR125" s="191" t="s">
        <v>500</v>
      </c>
      <c r="AU125" s="5" t="s">
        <v>1186</v>
      </c>
      <c r="AZ125" s="97" t="s">
        <v>1164</v>
      </c>
      <c r="BA125" s="96" t="s">
        <v>8</v>
      </c>
      <c r="BB125" s="97" t="s">
        <v>1164</v>
      </c>
      <c r="BC125" s="136"/>
      <c r="BD125" s="78" t="s">
        <v>1164</v>
      </c>
      <c r="BF125" s="52"/>
    </row>
    <row r="126" spans="3:63" ht="12" customHeight="1" thickBot="1">
      <c r="J126" s="5" t="str">
        <f t="shared" si="38"/>
        <v/>
      </c>
      <c r="K126" s="174" t="str">
        <f t="shared" si="39"/>
        <v/>
      </c>
      <c r="L126" s="166" t="str">
        <f>IF(K126&lt;&gt;"",VLOOKUP(K126,$AG$3:$AH$293,2),"")</f>
        <v/>
      </c>
      <c r="S126" s="38">
        <f t="shared" si="35"/>
        <v>64</v>
      </c>
      <c r="V126" s="38"/>
      <c r="AE126" s="132"/>
      <c r="AF126" s="414"/>
      <c r="AG126" s="209" t="s">
        <v>1164</v>
      </c>
      <c r="AH126" s="356" t="s">
        <v>8</v>
      </c>
      <c r="AI126" s="209" t="s">
        <v>1164</v>
      </c>
      <c r="AJ126" s="210"/>
      <c r="AK126" s="209" t="s">
        <v>1164</v>
      </c>
      <c r="AL126" s="278">
        <f t="shared" si="37"/>
        <v>124</v>
      </c>
      <c r="AM126" s="282"/>
      <c r="AN126" s="317" t="str">
        <f>IF(AM126&lt;&gt;"",COUNTIF(AM$1:AM127,"y"),"")</f>
        <v/>
      </c>
      <c r="AO126" s="276"/>
      <c r="AP126" s="57">
        <f>COUNTIF(I$2:I$292,AK126)</f>
        <v>0</v>
      </c>
      <c r="AQ126" s="202"/>
      <c r="AR126" s="191" t="s">
        <v>500</v>
      </c>
      <c r="AU126" s="5" t="s">
        <v>1189</v>
      </c>
      <c r="AZ126" s="97" t="s">
        <v>1165</v>
      </c>
      <c r="BA126" s="96" t="s">
        <v>1302</v>
      </c>
      <c r="BB126" s="97" t="s">
        <v>1165</v>
      </c>
      <c r="BC126" s="136"/>
      <c r="BD126" s="78" t="s">
        <v>1165</v>
      </c>
      <c r="BF126" s="52"/>
    </row>
    <row r="127" spans="3:63" ht="12" customHeight="1" thickBot="1">
      <c r="J127" s="5" t="str">
        <f t="shared" si="38"/>
        <v/>
      </c>
      <c r="K127" s="174" t="str">
        <f t="shared" si="39"/>
        <v/>
      </c>
      <c r="L127" s="166" t="str">
        <f>IF(K127&lt;&gt;"",VLOOKUP(K127,$AG$3:$AH$293,2),"")</f>
        <v/>
      </c>
      <c r="S127" s="38">
        <f t="shared" si="35"/>
        <v>65</v>
      </c>
      <c r="AE127" s="132"/>
      <c r="AF127" s="414"/>
      <c r="AG127" s="209" t="s">
        <v>1165</v>
      </c>
      <c r="AH127" s="356" t="s">
        <v>1302</v>
      </c>
      <c r="AI127" s="209" t="s">
        <v>1165</v>
      </c>
      <c r="AJ127" s="210"/>
      <c r="AK127" s="209" t="s">
        <v>1165</v>
      </c>
      <c r="AL127" s="278">
        <f t="shared" si="37"/>
        <v>125</v>
      </c>
      <c r="AM127" s="282"/>
      <c r="AN127" s="317" t="str">
        <f>IF(AM127&lt;&gt;"",COUNTIF(AM$1:AM128,"y"),"")</f>
        <v/>
      </c>
      <c r="AO127" s="276"/>
      <c r="AP127" s="57">
        <f>COUNTIF(I$2:I$292,AK127)</f>
        <v>0</v>
      </c>
      <c r="AQ127" s="202"/>
      <c r="AR127" s="190" t="s">
        <v>500</v>
      </c>
      <c r="AU127" s="5" t="s">
        <v>1190</v>
      </c>
      <c r="AZ127" s="97" t="s">
        <v>1159</v>
      </c>
      <c r="BA127" s="96" t="s">
        <v>1301</v>
      </c>
      <c r="BB127" s="97" t="s">
        <v>1159</v>
      </c>
      <c r="BC127" s="136"/>
      <c r="BD127" s="78" t="s">
        <v>1159</v>
      </c>
      <c r="BF127" s="52"/>
    </row>
    <row r="128" spans="3:63" ht="12" customHeight="1" thickBot="1">
      <c r="J128" s="5" t="str">
        <f t="shared" si="38"/>
        <v/>
      </c>
      <c r="K128" s="174" t="str">
        <f t="shared" si="39"/>
        <v/>
      </c>
      <c r="L128" s="166" t="str">
        <f>IF(K128&lt;&gt;"",VLOOKUP(K128,$AG$3:$AH$293,2),"")</f>
        <v/>
      </c>
      <c r="S128" s="38">
        <f t="shared" si="35"/>
        <v>66</v>
      </c>
      <c r="AE128" s="132"/>
      <c r="AF128" s="414"/>
      <c r="AG128" s="209" t="s">
        <v>1159</v>
      </c>
      <c r="AH128" s="356" t="s">
        <v>1301</v>
      </c>
      <c r="AI128" s="209" t="s">
        <v>1159</v>
      </c>
      <c r="AJ128" s="300"/>
      <c r="AK128" s="209" t="s">
        <v>1159</v>
      </c>
      <c r="AL128" s="278">
        <f t="shared" si="37"/>
        <v>126</v>
      </c>
      <c r="AM128" s="282"/>
      <c r="AN128" s="317" t="str">
        <f>IF(AM128&lt;&gt;"",COUNTIF(AM$1:AM129,"y"),"")</f>
        <v/>
      </c>
      <c r="AO128" s="276"/>
      <c r="AP128" s="57">
        <f>COUNTIF(I$2:I$292,AK128)</f>
        <v>0</v>
      </c>
      <c r="AQ128" s="202"/>
      <c r="AR128" s="191" t="s">
        <v>500</v>
      </c>
      <c r="AU128" s="5"/>
      <c r="AZ128" s="100" t="s">
        <v>1166</v>
      </c>
      <c r="BA128" s="96" t="s">
        <v>9</v>
      </c>
      <c r="BB128" s="100" t="s">
        <v>1166</v>
      </c>
      <c r="BC128" s="134"/>
      <c r="BD128" s="78" t="s">
        <v>1166</v>
      </c>
      <c r="BF128" s="52"/>
    </row>
    <row r="129" spans="10:58" ht="12" customHeight="1" thickBot="1">
      <c r="J129" s="5" t="str">
        <f t="shared" si="38"/>
        <v/>
      </c>
      <c r="K129" s="174" t="str">
        <f t="shared" si="39"/>
        <v/>
      </c>
      <c r="L129" s="166" t="str">
        <f>IF(K129&lt;&gt;"",VLOOKUP(K129,$AG$3:$AH$293,2),"")</f>
        <v/>
      </c>
      <c r="S129" s="38">
        <f t="shared" si="35"/>
        <v>67</v>
      </c>
      <c r="AE129" s="132"/>
      <c r="AF129" s="414"/>
      <c r="AG129" s="211" t="s">
        <v>1166</v>
      </c>
      <c r="AH129" s="356" t="s">
        <v>9</v>
      </c>
      <c r="AI129" s="211" t="s">
        <v>1166</v>
      </c>
      <c r="AJ129" s="300"/>
      <c r="AK129" s="209" t="s">
        <v>1166</v>
      </c>
      <c r="AL129" s="278">
        <f t="shared" si="37"/>
        <v>127</v>
      </c>
      <c r="AM129" s="282"/>
      <c r="AN129" s="317" t="str">
        <f>IF(AM129&lt;&gt;"",COUNTIF(AM$1:AM130,"y"),"")</f>
        <v/>
      </c>
      <c r="AO129" s="276"/>
      <c r="AP129" s="57">
        <f>COUNTIF(I$2:I$292,AK129)</f>
        <v>0</v>
      </c>
      <c r="AQ129" s="202"/>
      <c r="AR129" s="191" t="s">
        <v>500</v>
      </c>
      <c r="AU129" s="5"/>
      <c r="AZ129" s="97" t="s">
        <v>1167</v>
      </c>
      <c r="BA129" s="96" t="s">
        <v>10</v>
      </c>
      <c r="BB129" s="97" t="s">
        <v>1167</v>
      </c>
      <c r="BC129" s="134"/>
      <c r="BD129" s="78" t="s">
        <v>1167</v>
      </c>
      <c r="BF129" s="52"/>
    </row>
    <row r="130" spans="10:58" ht="12" customHeight="1" thickBot="1">
      <c r="J130" s="5" t="str">
        <f t="shared" si="38"/>
        <v/>
      </c>
      <c r="K130" s="174"/>
      <c r="L130" s="166"/>
      <c r="S130" s="38">
        <f t="shared" si="35"/>
        <v>68</v>
      </c>
      <c r="AE130" s="132"/>
      <c r="AF130" s="414"/>
      <c r="AG130" s="209" t="s">
        <v>1167</v>
      </c>
      <c r="AH130" s="356" t="s">
        <v>10</v>
      </c>
      <c r="AI130" s="209" t="s">
        <v>1167</v>
      </c>
      <c r="AJ130" s="300"/>
      <c r="AK130" s="209" t="s">
        <v>1167</v>
      </c>
      <c r="AL130" s="278">
        <f t="shared" si="37"/>
        <v>128</v>
      </c>
      <c r="AM130" s="282"/>
      <c r="AN130" s="317" t="str">
        <f>IF(AM130&lt;&gt;"",COUNTIF(AM$1:AM131,"y"),"")</f>
        <v/>
      </c>
      <c r="AO130" s="276"/>
      <c r="AP130" s="57">
        <f>COUNTIF(I$2:I$292,AK130)</f>
        <v>0</v>
      </c>
      <c r="AQ130" s="202"/>
      <c r="AR130" s="191" t="s">
        <v>500</v>
      </c>
      <c r="AU130" s="5"/>
      <c r="AZ130" s="97" t="s">
        <v>1168</v>
      </c>
      <c r="BA130" s="96" t="s">
        <v>1308</v>
      </c>
      <c r="BB130" s="97" t="s">
        <v>1168</v>
      </c>
      <c r="BC130" s="134"/>
      <c r="BD130" s="78" t="s">
        <v>1168</v>
      </c>
      <c r="BF130" s="52"/>
    </row>
    <row r="131" spans="10:58" ht="12" customHeight="1" thickBot="1">
      <c r="J131" s="5" t="str">
        <f t="shared" si="38"/>
        <v/>
      </c>
      <c r="K131" s="174"/>
      <c r="L131" s="166"/>
      <c r="AE131" s="132"/>
      <c r="AF131" s="414"/>
      <c r="AG131" s="209" t="s">
        <v>1168</v>
      </c>
      <c r="AH131" s="356" t="s">
        <v>1308</v>
      </c>
      <c r="AI131" s="209" t="s">
        <v>1168</v>
      </c>
      <c r="AJ131" s="301"/>
      <c r="AK131" s="209" t="s">
        <v>1168</v>
      </c>
      <c r="AL131" s="278">
        <f t="shared" si="37"/>
        <v>129</v>
      </c>
      <c r="AM131" s="282"/>
      <c r="AN131" s="317" t="str">
        <f>IF(AM131&lt;&gt;"",COUNTIF(AM$1:AM132,"y"),"")</f>
        <v/>
      </c>
      <c r="AO131" s="276"/>
      <c r="AP131" s="57">
        <f>COUNTIF(I$2:I$292,AK131)</f>
        <v>0</v>
      </c>
      <c r="AQ131" s="202"/>
      <c r="AR131" s="190" t="s">
        <v>500</v>
      </c>
      <c r="AU131" s="5"/>
      <c r="AZ131" s="97" t="s">
        <v>1169</v>
      </c>
      <c r="BA131" s="99" t="s">
        <v>456</v>
      </c>
      <c r="BB131" s="97" t="s">
        <v>1169</v>
      </c>
      <c r="BC131" s="135"/>
      <c r="BD131" s="78" t="s">
        <v>1169</v>
      </c>
      <c r="BF131" s="52"/>
    </row>
    <row r="132" spans="10:58" ht="12" customHeight="1" thickBot="1">
      <c r="J132" s="5" t="str">
        <f t="shared" si="38"/>
        <v/>
      </c>
      <c r="K132" s="174"/>
      <c r="L132" s="166"/>
      <c r="U132" s="265" t="s">
        <v>432</v>
      </c>
      <c r="V132" s="266"/>
      <c r="W132" s="7"/>
      <c r="X132" s="7"/>
      <c r="Y132" s="7"/>
      <c r="Z132" s="7"/>
      <c r="AA132" s="7"/>
      <c r="AE132" s="132"/>
      <c r="AF132" s="415"/>
      <c r="AG132" s="209" t="s">
        <v>1169</v>
      </c>
      <c r="AH132" s="357" t="s">
        <v>456</v>
      </c>
      <c r="AI132" s="209" t="s">
        <v>1169</v>
      </c>
      <c r="AJ132" s="302"/>
      <c r="AK132" s="209" t="s">
        <v>1169</v>
      </c>
      <c r="AL132" s="278">
        <f t="shared" si="37"/>
        <v>130</v>
      </c>
      <c r="AM132" s="282"/>
      <c r="AN132" s="317" t="str">
        <f>IF(AM132&lt;&gt;"",COUNTIF(AM$1:AM133,"y"),"")</f>
        <v/>
      </c>
      <c r="AO132" s="276"/>
      <c r="AP132" s="57">
        <f>COUNTIF(I$2:I$292,AK132)</f>
        <v>0</v>
      </c>
      <c r="AQ132" s="202"/>
      <c r="AR132" s="190" t="s">
        <v>500</v>
      </c>
      <c r="AU132" s="5"/>
      <c r="AZ132" s="97" t="s">
        <v>64</v>
      </c>
      <c r="BA132" s="98" t="s">
        <v>63</v>
      </c>
      <c r="BB132" s="97" t="s">
        <v>64</v>
      </c>
      <c r="BC132" s="133"/>
      <c r="BD132" s="97" t="s">
        <v>64</v>
      </c>
    </row>
    <row r="133" spans="10:58" ht="12" customHeight="1" thickBot="1">
      <c r="J133" s="5" t="str">
        <f t="shared" si="38"/>
        <v/>
      </c>
      <c r="K133" s="174"/>
      <c r="L133" s="166"/>
      <c r="U133" s="265" t="s">
        <v>433</v>
      </c>
      <c r="V133" s="266"/>
      <c r="W133" s="7"/>
      <c r="X133" s="7"/>
      <c r="Y133" s="7"/>
      <c r="Z133" s="7"/>
      <c r="AA133" s="7"/>
      <c r="AE133" s="132"/>
      <c r="AF133" s="424"/>
      <c r="AG133" s="97" t="s">
        <v>64</v>
      </c>
      <c r="AH133" s="352" t="s">
        <v>63</v>
      </c>
      <c r="AI133" s="97" t="s">
        <v>64</v>
      </c>
      <c r="AJ133" s="134"/>
      <c r="AK133" s="97" t="s">
        <v>64</v>
      </c>
      <c r="AL133" s="6">
        <f t="shared" si="37"/>
        <v>131</v>
      </c>
      <c r="AM133" s="71"/>
      <c r="AN133" s="316" t="str">
        <f>IF(AM133&lt;&gt;"",COUNTIF(AM$1:AM134,"y"),"")</f>
        <v/>
      </c>
      <c r="AO133" s="272" t="s">
        <v>500</v>
      </c>
      <c r="AP133" s="57">
        <f>COUNTIF(I$2:I$292,AK133)</f>
        <v>0</v>
      </c>
      <c r="AQ133" s="202"/>
      <c r="AR133" s="191" t="s">
        <v>500</v>
      </c>
      <c r="AU133" s="5"/>
      <c r="AZ133" s="161" t="s">
        <v>137</v>
      </c>
      <c r="BA133" s="154" t="s">
        <v>97</v>
      </c>
      <c r="BB133" s="161" t="s">
        <v>137</v>
      </c>
      <c r="BC133" s="134"/>
      <c r="BD133" s="161" t="s">
        <v>137</v>
      </c>
    </row>
    <row r="134" spans="10:58" ht="12" customHeight="1" thickBot="1">
      <c r="J134" s="5" t="str">
        <f t="shared" si="38"/>
        <v/>
      </c>
      <c r="K134" s="174"/>
      <c r="L134" s="166"/>
      <c r="U134" s="265" t="s">
        <v>434</v>
      </c>
      <c r="V134" s="266"/>
      <c r="W134" s="7"/>
      <c r="X134" s="7"/>
      <c r="Y134" s="7"/>
      <c r="Z134" s="7"/>
      <c r="AA134" s="7"/>
      <c r="AE134" s="132"/>
      <c r="AF134" s="425"/>
      <c r="AG134" s="161" t="s">
        <v>137</v>
      </c>
      <c r="AH134" s="358" t="s">
        <v>251</v>
      </c>
      <c r="AI134" s="161" t="s">
        <v>137</v>
      </c>
      <c r="AJ134" s="134"/>
      <c r="AK134" s="161" t="s">
        <v>137</v>
      </c>
      <c r="AL134" s="6">
        <f t="shared" si="37"/>
        <v>132</v>
      </c>
      <c r="AM134" s="71"/>
      <c r="AN134" s="316" t="str">
        <f>IF(AM134&lt;&gt;"",COUNTIF(AM$1:AM135,"y"),"")</f>
        <v/>
      </c>
      <c r="AO134" s="274"/>
      <c r="AP134" s="57">
        <f>COUNTIF(I$2:I$292,AK134)</f>
        <v>0</v>
      </c>
      <c r="AQ134" s="202"/>
      <c r="AR134" s="191" t="s">
        <v>500</v>
      </c>
      <c r="AU134" s="5"/>
      <c r="AZ134" s="97" t="s">
        <v>1200</v>
      </c>
      <c r="BA134" s="96" t="s">
        <v>65</v>
      </c>
      <c r="BB134" s="97" t="s">
        <v>1200</v>
      </c>
      <c r="BC134" s="134"/>
      <c r="BD134" s="97" t="s">
        <v>1200</v>
      </c>
    </row>
    <row r="135" spans="10:58" ht="12" customHeight="1" thickBot="1">
      <c r="J135" s="5" t="str">
        <f t="shared" si="38"/>
        <v/>
      </c>
      <c r="K135" s="174"/>
      <c r="L135" s="166"/>
      <c r="U135" s="265" t="s">
        <v>435</v>
      </c>
      <c r="V135" s="266"/>
      <c r="W135" s="7"/>
      <c r="X135" s="7"/>
      <c r="Y135" s="7"/>
      <c r="Z135" s="7"/>
      <c r="AA135" s="7" t="s">
        <v>1157</v>
      </c>
      <c r="AE135" s="132"/>
      <c r="AF135" s="425"/>
      <c r="AG135" s="97" t="s">
        <v>1200</v>
      </c>
      <c r="AH135" s="353" t="s">
        <v>65</v>
      </c>
      <c r="AI135" s="97" t="s">
        <v>1200</v>
      </c>
      <c r="AJ135" s="134"/>
      <c r="AK135" s="97" t="s">
        <v>1200</v>
      </c>
      <c r="AL135" s="6">
        <f t="shared" si="37"/>
        <v>133</v>
      </c>
      <c r="AM135" s="71"/>
      <c r="AN135" s="316" t="str">
        <f>IF(AM135&lt;&gt;"",COUNTIF(AM$1:AM136,"y"),"")</f>
        <v/>
      </c>
      <c r="AO135" s="274" t="s">
        <v>1365</v>
      </c>
      <c r="AP135" s="57">
        <f>COUNTIF(I$2:I$292,AK135)</f>
        <v>1</v>
      </c>
      <c r="AQ135" s="202"/>
      <c r="AR135" s="190" t="s">
        <v>500</v>
      </c>
      <c r="AU135" s="5"/>
      <c r="AZ135" s="161" t="s">
        <v>1199</v>
      </c>
      <c r="BA135" s="162" t="s">
        <v>495</v>
      </c>
      <c r="BB135" s="161" t="s">
        <v>1199</v>
      </c>
      <c r="BC135" s="134"/>
      <c r="BD135" s="161" t="s">
        <v>1199</v>
      </c>
    </row>
    <row r="136" spans="10:58" ht="12" customHeight="1" thickBot="1">
      <c r="J136" s="5" t="str">
        <f t="shared" si="38"/>
        <v/>
      </c>
      <c r="K136" s="174"/>
      <c r="L136" s="166"/>
      <c r="U136" s="265" t="s">
        <v>436</v>
      </c>
      <c r="V136" s="266"/>
      <c r="W136" s="7"/>
      <c r="X136" s="7"/>
      <c r="Y136" s="7"/>
      <c r="Z136" s="7"/>
      <c r="AA136" s="7"/>
      <c r="AE136" s="165"/>
      <c r="AF136" s="425"/>
      <c r="AG136" s="161" t="s">
        <v>1199</v>
      </c>
      <c r="AH136" s="367" t="s">
        <v>495</v>
      </c>
      <c r="AI136" s="161" t="s">
        <v>1199</v>
      </c>
      <c r="AJ136" s="134"/>
      <c r="AK136" s="161" t="s">
        <v>1199</v>
      </c>
      <c r="AL136" s="6">
        <f t="shared" si="37"/>
        <v>134</v>
      </c>
      <c r="AM136" s="71"/>
      <c r="AN136" s="316" t="str">
        <f>IF(AM136&lt;&gt;"",COUNTIF(AM$1:AM137,"y"),"")</f>
        <v/>
      </c>
      <c r="AO136" s="274" t="s">
        <v>1366</v>
      </c>
      <c r="AP136" s="57">
        <f>COUNTIF(I$2:I$292,AK136)</f>
        <v>1</v>
      </c>
      <c r="AQ136" s="202"/>
      <c r="AR136" s="441" t="s">
        <v>1368</v>
      </c>
      <c r="AU136" s="5"/>
      <c r="AZ136" s="97" t="s">
        <v>1170</v>
      </c>
      <c r="BA136" s="96" t="s">
        <v>66</v>
      </c>
      <c r="BB136" s="97" t="s">
        <v>1170</v>
      </c>
      <c r="BC136" s="134"/>
      <c r="BD136" s="97" t="s">
        <v>1170</v>
      </c>
    </row>
    <row r="137" spans="10:58" ht="12" customHeight="1" thickBot="1">
      <c r="J137" s="5" t="str">
        <f t="shared" si="38"/>
        <v/>
      </c>
      <c r="K137" s="174"/>
      <c r="L137" s="166"/>
      <c r="U137" s="265" t="s">
        <v>437</v>
      </c>
      <c r="V137" s="266"/>
      <c r="W137" s="7"/>
      <c r="X137" s="7"/>
      <c r="Y137" s="7"/>
      <c r="Z137" s="7"/>
      <c r="AA137" s="7" t="s">
        <v>1152</v>
      </c>
      <c r="AE137" s="132"/>
      <c r="AF137" s="425"/>
      <c r="AG137" s="97" t="s">
        <v>1170</v>
      </c>
      <c r="AH137" s="353" t="s">
        <v>66</v>
      </c>
      <c r="AI137" s="97" t="s">
        <v>1170</v>
      </c>
      <c r="AJ137" s="134"/>
      <c r="AK137" s="97" t="s">
        <v>1170</v>
      </c>
      <c r="AL137" s="6">
        <f t="shared" si="37"/>
        <v>135</v>
      </c>
      <c r="AM137" s="71"/>
      <c r="AN137" s="316" t="str">
        <f>IF(AM137&lt;&gt;"",COUNTIF(AM$1:AM138,"y"),"")</f>
        <v/>
      </c>
      <c r="AO137" s="274"/>
      <c r="AP137" s="57">
        <f>COUNTIF(I$2:I$292,AK137)</f>
        <v>1</v>
      </c>
      <c r="AQ137" s="202"/>
      <c r="AR137" s="191" t="s">
        <v>500</v>
      </c>
      <c r="AZ137" s="161" t="s">
        <v>1170</v>
      </c>
      <c r="BA137" s="156" t="s">
        <v>142</v>
      </c>
      <c r="BB137" s="161" t="s">
        <v>1170</v>
      </c>
      <c r="BC137" s="134"/>
      <c r="BD137" s="161" t="s">
        <v>1170</v>
      </c>
    </row>
    <row r="138" spans="10:58" ht="12" customHeight="1" thickBot="1">
      <c r="J138" s="5" t="str">
        <f t="shared" si="38"/>
        <v/>
      </c>
      <c r="K138" s="174"/>
      <c r="L138" s="166"/>
      <c r="U138" s="265" t="s">
        <v>438</v>
      </c>
      <c r="V138" s="266"/>
      <c r="W138" s="7"/>
      <c r="X138" s="7"/>
      <c r="Y138" s="7"/>
      <c r="Z138" s="7"/>
      <c r="AA138" s="7" t="s">
        <v>268</v>
      </c>
      <c r="AE138" s="165"/>
      <c r="AF138" s="425"/>
      <c r="AG138" s="161" t="s">
        <v>1367</v>
      </c>
      <c r="AH138" s="368" t="s">
        <v>252</v>
      </c>
      <c r="AI138" s="161" t="s">
        <v>1367</v>
      </c>
      <c r="AJ138" s="134"/>
      <c r="AK138" s="161" t="s">
        <v>1170</v>
      </c>
      <c r="AL138" s="6">
        <f t="shared" si="37"/>
        <v>136</v>
      </c>
      <c r="AM138" s="71"/>
      <c r="AN138" s="316" t="str">
        <f>IF(AM138&lt;&gt;"",COUNTIF(AM$1:AM139,"y"),"")</f>
        <v/>
      </c>
      <c r="AO138" s="274"/>
      <c r="AP138" s="57">
        <f>COUNTIF(I$2:I$292,AK138)</f>
        <v>1</v>
      </c>
      <c r="AQ138" s="202"/>
      <c r="AR138" s="191" t="s">
        <v>500</v>
      </c>
      <c r="AZ138" s="161" t="s">
        <v>1198</v>
      </c>
      <c r="BA138" s="160" t="s">
        <v>102</v>
      </c>
      <c r="BB138" s="161" t="s">
        <v>1198</v>
      </c>
      <c r="BC138" s="134"/>
      <c r="BD138" s="161" t="s">
        <v>1198</v>
      </c>
    </row>
    <row r="139" spans="10:58" ht="12" customHeight="1" thickBot="1">
      <c r="J139" s="5" t="str">
        <f t="shared" si="38"/>
        <v/>
      </c>
      <c r="K139" s="174"/>
      <c r="L139" s="166"/>
      <c r="U139" s="265" t="s">
        <v>439</v>
      </c>
      <c r="V139" s="266"/>
      <c r="W139" s="7"/>
      <c r="X139" s="7"/>
      <c r="Y139" s="7"/>
      <c r="Z139" s="7"/>
      <c r="AA139" s="7" t="s">
        <v>440</v>
      </c>
      <c r="AE139" s="165"/>
      <c r="AF139" s="425"/>
      <c r="AG139" s="161" t="s">
        <v>1198</v>
      </c>
      <c r="AH139" s="368" t="s">
        <v>255</v>
      </c>
      <c r="AI139" s="161" t="s">
        <v>1198</v>
      </c>
      <c r="AJ139" s="134"/>
      <c r="AK139" s="161" t="s">
        <v>1198</v>
      </c>
      <c r="AL139" s="6">
        <f t="shared" si="37"/>
        <v>137</v>
      </c>
      <c r="AM139" s="71"/>
      <c r="AN139" s="316" t="str">
        <f>IF(AM139&lt;&gt;"",COUNTIF(AM$1:AM140,"y"),"")</f>
        <v/>
      </c>
      <c r="AO139" s="272" t="s">
        <v>500</v>
      </c>
      <c r="AP139" s="57">
        <f>COUNTIF(I$2:I$292,AK139)</f>
        <v>1</v>
      </c>
      <c r="AQ139" s="202"/>
      <c r="AR139" s="190" t="s">
        <v>500</v>
      </c>
      <c r="AZ139" s="161" t="s">
        <v>138</v>
      </c>
      <c r="BA139" s="158" t="s">
        <v>139</v>
      </c>
      <c r="BB139" s="161" t="s">
        <v>138</v>
      </c>
      <c r="BC139" s="134"/>
      <c r="BD139" s="161" t="s">
        <v>138</v>
      </c>
    </row>
    <row r="140" spans="10:58" ht="12" customHeight="1" thickBot="1">
      <c r="J140" s="5" t="str">
        <f t="shared" si="38"/>
        <v/>
      </c>
      <c r="K140" s="174"/>
      <c r="L140" s="166"/>
      <c r="U140" s="265" t="s">
        <v>441</v>
      </c>
      <c r="V140" s="266"/>
      <c r="W140" s="7"/>
      <c r="X140" s="7"/>
      <c r="Y140" s="7"/>
      <c r="Z140" s="7"/>
      <c r="AA140" s="7" t="s">
        <v>442</v>
      </c>
      <c r="AE140" s="132"/>
      <c r="AF140" s="425"/>
      <c r="AG140" s="161" t="s">
        <v>138</v>
      </c>
      <c r="AH140" s="358" t="s">
        <v>139</v>
      </c>
      <c r="AI140" s="161" t="s">
        <v>138</v>
      </c>
      <c r="AJ140" s="134"/>
      <c r="AK140" s="161" t="s">
        <v>138</v>
      </c>
      <c r="AL140" s="6">
        <f t="shared" si="37"/>
        <v>138</v>
      </c>
      <c r="AM140" s="71"/>
      <c r="AN140" s="316" t="str">
        <f>IF(AM140&lt;&gt;"",COUNTIF(AM$1:AM141,"y"),"")</f>
        <v/>
      </c>
      <c r="AO140" s="272" t="s">
        <v>500</v>
      </c>
      <c r="AP140" s="57">
        <f>COUNTIF(I$2:I$292,AK140)</f>
        <v>1</v>
      </c>
      <c r="AQ140" s="202"/>
      <c r="AR140" s="190" t="s">
        <v>500</v>
      </c>
      <c r="AZ140" s="97" t="s">
        <v>1171</v>
      </c>
      <c r="BA140" s="96" t="s">
        <v>67</v>
      </c>
      <c r="BB140" s="97" t="s">
        <v>1171</v>
      </c>
      <c r="BC140" s="134"/>
      <c r="BD140" s="97" t="s">
        <v>1171</v>
      </c>
    </row>
    <row r="141" spans="10:58" ht="12" customHeight="1" thickBot="1">
      <c r="J141" s="5" t="str">
        <f t="shared" si="38"/>
        <v/>
      </c>
      <c r="K141" s="174"/>
      <c r="L141" s="166"/>
      <c r="AE141" s="132"/>
      <c r="AF141" s="425"/>
      <c r="AG141" s="97" t="s">
        <v>1171</v>
      </c>
      <c r="AH141" s="353" t="s">
        <v>67</v>
      </c>
      <c r="AI141" s="97" t="s">
        <v>1171</v>
      </c>
      <c r="AJ141" s="134"/>
      <c r="AK141" s="97" t="s">
        <v>1171</v>
      </c>
      <c r="AL141" s="6">
        <f t="shared" si="37"/>
        <v>139</v>
      </c>
      <c r="AM141" s="71"/>
      <c r="AN141" s="316" t="str">
        <f>IF(AM141&lt;&gt;"",COUNTIF(AM$1:AM142,"y"),"")</f>
        <v/>
      </c>
      <c r="AO141" s="274"/>
      <c r="AP141" s="57">
        <f>COUNTIF(I$2:I$292,AK141)</f>
        <v>0</v>
      </c>
      <c r="AQ141" s="202"/>
      <c r="AR141" s="190" t="s">
        <v>500</v>
      </c>
      <c r="AZ141" s="161" t="s">
        <v>1201</v>
      </c>
      <c r="BA141" s="154" t="s">
        <v>98</v>
      </c>
      <c r="BB141" s="161" t="s">
        <v>1201</v>
      </c>
      <c r="BC141" s="134"/>
      <c r="BD141" s="161" t="s">
        <v>1201</v>
      </c>
    </row>
    <row r="142" spans="10:58" ht="12" customHeight="1" thickBot="1">
      <c r="J142" s="5" t="str">
        <f t="shared" si="38"/>
        <v/>
      </c>
      <c r="K142" s="174"/>
      <c r="L142" s="166"/>
      <c r="AE142" s="132"/>
      <c r="AF142" s="425"/>
      <c r="AG142" s="161" t="s">
        <v>1201</v>
      </c>
      <c r="AH142" s="358" t="s">
        <v>253</v>
      </c>
      <c r="AI142" s="161" t="s">
        <v>1201</v>
      </c>
      <c r="AJ142" s="134"/>
      <c r="AK142" s="161" t="s">
        <v>1201</v>
      </c>
      <c r="AL142" s="6">
        <f t="shared" si="37"/>
        <v>140</v>
      </c>
      <c r="AM142" s="71"/>
      <c r="AN142" s="316" t="str">
        <f>IF(AM142&lt;&gt;"",COUNTIF(AM$1:AM143,"y"),"")</f>
        <v/>
      </c>
      <c r="AO142" s="274"/>
      <c r="AP142" s="57">
        <f>COUNTIF(I$2:I$292,AK142)</f>
        <v>1</v>
      </c>
      <c r="AQ142" s="202"/>
      <c r="AR142" s="190" t="s">
        <v>500</v>
      </c>
      <c r="AZ142" s="161" t="s">
        <v>140</v>
      </c>
      <c r="BA142" s="158" t="s">
        <v>143</v>
      </c>
      <c r="BB142" s="161" t="s">
        <v>140</v>
      </c>
      <c r="BC142" s="134"/>
      <c r="BD142" s="161" t="s">
        <v>140</v>
      </c>
    </row>
    <row r="143" spans="10:58" ht="12" customHeight="1" thickBot="1">
      <c r="J143" s="5" t="str">
        <f t="shared" si="38"/>
        <v/>
      </c>
      <c r="K143" s="174"/>
      <c r="L143" s="166"/>
      <c r="AE143" s="132"/>
      <c r="AF143" s="425"/>
      <c r="AG143" s="161" t="s">
        <v>140</v>
      </c>
      <c r="AH143" s="358" t="s">
        <v>254</v>
      </c>
      <c r="AI143" s="161" t="s">
        <v>140</v>
      </c>
      <c r="AJ143" s="135"/>
      <c r="AK143" s="161" t="s">
        <v>140</v>
      </c>
      <c r="AL143" s="6">
        <f t="shared" si="37"/>
        <v>141</v>
      </c>
      <c r="AM143" s="71"/>
      <c r="AN143" s="316" t="str">
        <f>IF(AM143&lt;&gt;"",COUNTIF(AM$1:AM144,"y"),"")</f>
        <v/>
      </c>
      <c r="AO143" s="274" t="s">
        <v>1172</v>
      </c>
      <c r="AP143" s="57">
        <f>COUNTIF(I$2:I$292,AK143)</f>
        <v>1</v>
      </c>
      <c r="AQ143" s="202"/>
      <c r="AR143" s="190" t="s">
        <v>500</v>
      </c>
      <c r="AZ143" s="97" t="s">
        <v>1179</v>
      </c>
      <c r="BA143" s="99" t="s">
        <v>11</v>
      </c>
      <c r="BB143" s="97" t="s">
        <v>1179</v>
      </c>
      <c r="BC143" s="135"/>
      <c r="BD143" s="97" t="s">
        <v>1179</v>
      </c>
    </row>
    <row r="144" spans="10:58" ht="12" customHeight="1" thickBot="1">
      <c r="J144" s="5" t="str">
        <f t="shared" si="38"/>
        <v/>
      </c>
      <c r="K144" s="174"/>
      <c r="L144" s="166"/>
      <c r="AE144" s="132"/>
      <c r="AF144" s="426"/>
      <c r="AG144" s="97" t="s">
        <v>1330</v>
      </c>
      <c r="AH144" s="354" t="s">
        <v>1331</v>
      </c>
      <c r="AI144" s="97" t="s">
        <v>1179</v>
      </c>
      <c r="AJ144" s="133"/>
      <c r="AK144" s="97" t="s">
        <v>1179</v>
      </c>
      <c r="AL144" s="6">
        <f t="shared" si="37"/>
        <v>142</v>
      </c>
      <c r="AM144" s="71"/>
      <c r="AN144" s="316" t="str">
        <f>IF(AM144&lt;&gt;"",COUNTIF(AM$1:AM145,"y"),"")</f>
        <v/>
      </c>
      <c r="AO144" s="276" t="s">
        <v>1332</v>
      </c>
      <c r="AP144" s="57">
        <f>COUNTIF(I$2:I$292,AK144)</f>
        <v>1</v>
      </c>
      <c r="AQ144" s="202"/>
      <c r="AR144" s="190" t="s">
        <v>500</v>
      </c>
      <c r="AZ144" s="97" t="s">
        <v>1175</v>
      </c>
      <c r="BA144" s="98"/>
      <c r="BB144" s="97" t="s">
        <v>1175</v>
      </c>
      <c r="BC144" s="133"/>
      <c r="BD144" s="97" t="s">
        <v>1175</v>
      </c>
    </row>
    <row r="145" spans="10:56" ht="12" customHeight="1" thickBot="1">
      <c r="J145" s="5" t="str">
        <f t="shared" si="38"/>
        <v/>
      </c>
      <c r="K145" s="174"/>
      <c r="L145" s="166"/>
      <c r="AE145" s="132"/>
      <c r="AF145" s="413"/>
      <c r="AG145" s="209" t="s">
        <v>268</v>
      </c>
      <c r="AH145" s="356" t="s">
        <v>267</v>
      </c>
      <c r="AI145" s="209" t="s">
        <v>1175</v>
      </c>
      <c r="AJ145" s="300"/>
      <c r="AK145" s="209" t="s">
        <v>1175</v>
      </c>
      <c r="AL145" s="278">
        <f t="shared" si="37"/>
        <v>143</v>
      </c>
      <c r="AM145" s="282"/>
      <c r="AN145" s="317" t="str">
        <f>IF(AM145&lt;&gt;"",COUNTIF(AM$1:AM146,"y"),"")</f>
        <v/>
      </c>
      <c r="AO145" s="276" t="s">
        <v>181</v>
      </c>
      <c r="AP145" s="57">
        <f>COUNTIF(I$2:I$292,AK145)</f>
        <v>0</v>
      </c>
      <c r="AQ145" s="202"/>
      <c r="AR145" s="190" t="s">
        <v>500</v>
      </c>
      <c r="AZ145" s="97" t="s">
        <v>1179</v>
      </c>
      <c r="BA145" s="96" t="s">
        <v>144</v>
      </c>
      <c r="BB145" s="97" t="s">
        <v>1179</v>
      </c>
      <c r="BC145" s="134"/>
      <c r="BD145" s="97" t="s">
        <v>1179</v>
      </c>
    </row>
    <row r="146" spans="10:56" ht="12" customHeight="1" thickBot="1">
      <c r="J146" s="5" t="str">
        <f t="shared" si="38"/>
        <v/>
      </c>
      <c r="K146" s="174"/>
      <c r="L146" s="166"/>
      <c r="AE146" s="132"/>
      <c r="AF146" s="414"/>
      <c r="AG146" s="209" t="s">
        <v>1179</v>
      </c>
      <c r="AH146" s="356" t="s">
        <v>269</v>
      </c>
      <c r="AI146" s="209" t="s">
        <v>1179</v>
      </c>
      <c r="AJ146" s="300"/>
      <c r="AK146" s="209" t="s">
        <v>1179</v>
      </c>
      <c r="AL146" s="278">
        <f>AL144+1</f>
        <v>143</v>
      </c>
      <c r="AM146" s="282"/>
      <c r="AN146" s="317" t="str">
        <f>IF(AM146&lt;&gt;"",COUNTIF(AM$1:AM147,"y"),"")</f>
        <v/>
      </c>
      <c r="AO146" s="276" t="s">
        <v>164</v>
      </c>
      <c r="AP146" s="57">
        <f>COUNTIF(I$2:I$292,AK146)</f>
        <v>1</v>
      </c>
      <c r="AQ146" s="202"/>
      <c r="AR146" s="191" t="s">
        <v>500</v>
      </c>
      <c r="AV146" s="186" t="s">
        <v>264</v>
      </c>
      <c r="AZ146" s="97" t="s">
        <v>1180</v>
      </c>
      <c r="BA146" s="96" t="s">
        <v>12</v>
      </c>
      <c r="BB146" s="97" t="s">
        <v>1180</v>
      </c>
      <c r="BC146" s="134"/>
      <c r="BD146" s="97" t="s">
        <v>1180</v>
      </c>
    </row>
    <row r="147" spans="10:56" ht="12" customHeight="1" thickBot="1">
      <c r="J147" s="5" t="str">
        <f t="shared" si="38"/>
        <v/>
      </c>
      <c r="K147" s="174"/>
      <c r="L147" s="166"/>
      <c r="AE147" s="132"/>
      <c r="AF147" s="414"/>
      <c r="AG147" s="209" t="s">
        <v>1180</v>
      </c>
      <c r="AH147" s="356" t="s">
        <v>270</v>
      </c>
      <c r="AI147" s="209" t="s">
        <v>1180</v>
      </c>
      <c r="AJ147" s="300"/>
      <c r="AK147" s="209" t="s">
        <v>1180</v>
      </c>
      <c r="AL147" s="278">
        <f>AL145+1</f>
        <v>144</v>
      </c>
      <c r="AM147" s="282"/>
      <c r="AN147" s="317" t="str">
        <f>IF(AM147&lt;&gt;"",COUNTIF(AM$1:AM148,"y"),"")</f>
        <v/>
      </c>
      <c r="AO147" s="276" t="s">
        <v>163</v>
      </c>
      <c r="AP147" s="57">
        <f>COUNTIF(I$2:I$292,AK147)</f>
        <v>1</v>
      </c>
      <c r="AQ147" s="202"/>
      <c r="AR147" s="190" t="s">
        <v>500</v>
      </c>
      <c r="AV147" s="187" t="s">
        <v>263</v>
      </c>
      <c r="AZ147" s="97" t="s">
        <v>1174</v>
      </c>
      <c r="BA147" s="96" t="s">
        <v>13</v>
      </c>
      <c r="BB147" s="97" t="s">
        <v>1174</v>
      </c>
      <c r="BC147" s="134"/>
      <c r="BD147" s="97" t="s">
        <v>1174</v>
      </c>
    </row>
    <row r="148" spans="10:56" ht="12" customHeight="1" thickBot="1">
      <c r="J148" s="5" t="str">
        <f t="shared" si="38"/>
        <v/>
      </c>
      <c r="K148" s="174"/>
      <c r="L148" s="166"/>
      <c r="AE148" s="132"/>
      <c r="AF148" s="414"/>
      <c r="AG148" s="209" t="s">
        <v>1174</v>
      </c>
      <c r="AH148" s="356" t="s">
        <v>271</v>
      </c>
      <c r="AI148" s="209" t="s">
        <v>1174</v>
      </c>
      <c r="AJ148" s="300"/>
      <c r="AK148" s="209" t="s">
        <v>1174</v>
      </c>
      <c r="AL148" s="278">
        <f t="shared" si="37"/>
        <v>145</v>
      </c>
      <c r="AM148" s="282"/>
      <c r="AN148" s="317" t="str">
        <f>IF(AM148&lt;&gt;"",COUNTIF(AM$1:AM149,"y"),"")</f>
        <v/>
      </c>
      <c r="AO148" s="276" t="s">
        <v>162</v>
      </c>
      <c r="AP148" s="57">
        <f>COUNTIF(I$2:I$292,AK148)</f>
        <v>1</v>
      </c>
      <c r="AQ148" s="202"/>
      <c r="AR148" s="190" t="s">
        <v>500</v>
      </c>
      <c r="AZ148" s="97" t="s">
        <v>1181</v>
      </c>
      <c r="BA148" s="96" t="s">
        <v>14</v>
      </c>
      <c r="BB148" s="97" t="s">
        <v>1181</v>
      </c>
      <c r="BC148" s="134"/>
      <c r="BD148" s="97" t="s">
        <v>1181</v>
      </c>
    </row>
    <row r="149" spans="10:56" ht="12" customHeight="1" thickBot="1">
      <c r="J149" s="5" t="str">
        <f t="shared" si="38"/>
        <v/>
      </c>
      <c r="K149" s="174"/>
      <c r="L149" s="166"/>
      <c r="AE149" s="132"/>
      <c r="AF149" s="414"/>
      <c r="AG149" s="209" t="s">
        <v>1181</v>
      </c>
      <c r="AH149" s="356" t="s">
        <v>272</v>
      </c>
      <c r="AI149" s="209" t="s">
        <v>1181</v>
      </c>
      <c r="AJ149" s="300"/>
      <c r="AK149" s="209" t="s">
        <v>1181</v>
      </c>
      <c r="AL149" s="278">
        <f t="shared" si="37"/>
        <v>146</v>
      </c>
      <c r="AM149" s="282"/>
      <c r="AN149" s="317" t="str">
        <f>IF(AM149&lt;&gt;"",COUNTIF(AM$1:AM150,"y"),"")</f>
        <v/>
      </c>
      <c r="AO149" s="276" t="s">
        <v>161</v>
      </c>
      <c r="AP149" s="57">
        <f>COUNTIF(I$2:I$292,AK149)</f>
        <v>1</v>
      </c>
      <c r="AQ149" s="202"/>
      <c r="AR149" s="191" t="s">
        <v>500</v>
      </c>
      <c r="AV149" s="180" t="s">
        <v>265</v>
      </c>
      <c r="AZ149" s="97" t="s">
        <v>1136</v>
      </c>
      <c r="BA149" s="96" t="s">
        <v>15</v>
      </c>
      <c r="BB149" s="97" t="s">
        <v>1136</v>
      </c>
      <c r="BC149" s="134"/>
      <c r="BD149" s="97" t="s">
        <v>1136</v>
      </c>
    </row>
    <row r="150" spans="10:56" ht="12" customHeight="1" thickBot="1">
      <c r="J150" s="5" t="str">
        <f t="shared" si="38"/>
        <v/>
      </c>
      <c r="K150" s="174"/>
      <c r="L150" s="166"/>
      <c r="AE150" s="132"/>
      <c r="AF150" s="414"/>
      <c r="AG150" s="209" t="s">
        <v>1136</v>
      </c>
      <c r="AH150" s="356" t="s">
        <v>273</v>
      </c>
      <c r="AI150" s="209" t="s">
        <v>1136</v>
      </c>
      <c r="AJ150" s="300"/>
      <c r="AK150" s="209" t="s">
        <v>1136</v>
      </c>
      <c r="AL150" s="278">
        <f t="shared" si="37"/>
        <v>147</v>
      </c>
      <c r="AM150" s="282"/>
      <c r="AN150" s="317" t="str">
        <f>IF(AM150&lt;&gt;"",COUNTIF(AM$1:AM151,"y"),"")</f>
        <v/>
      </c>
      <c r="AO150" s="276" t="s">
        <v>165</v>
      </c>
      <c r="AP150" s="57">
        <f>COUNTIF(I$2:I$292,AK150)</f>
        <v>1</v>
      </c>
      <c r="AQ150" s="202"/>
      <c r="AR150" s="190" t="s">
        <v>500</v>
      </c>
      <c r="AZ150" s="97" t="s">
        <v>1182</v>
      </c>
      <c r="BA150" s="96" t="s">
        <v>16</v>
      </c>
      <c r="BB150" s="97" t="s">
        <v>1182</v>
      </c>
      <c r="BC150" s="134"/>
      <c r="BD150" s="97" t="s">
        <v>1182</v>
      </c>
    </row>
    <row r="151" spans="10:56" ht="12" customHeight="1" thickBot="1">
      <c r="J151" s="5" t="str">
        <f t="shared" si="38"/>
        <v/>
      </c>
      <c r="K151" s="174"/>
      <c r="L151" s="166"/>
      <c r="AE151" s="132"/>
      <c r="AF151" s="414"/>
      <c r="AG151" s="209" t="s">
        <v>1182</v>
      </c>
      <c r="AH151" s="356" t="s">
        <v>274</v>
      </c>
      <c r="AI151" s="209" t="s">
        <v>1182</v>
      </c>
      <c r="AJ151" s="300"/>
      <c r="AK151" s="209" t="s">
        <v>1182</v>
      </c>
      <c r="AL151" s="278">
        <f t="shared" si="37"/>
        <v>148</v>
      </c>
      <c r="AM151" s="282"/>
      <c r="AN151" s="317" t="str">
        <f>IF(AM151&lt;&gt;"",COUNTIF(AM$1:AM152,"y"),"")</f>
        <v/>
      </c>
      <c r="AO151" s="276" t="s">
        <v>159</v>
      </c>
      <c r="AP151" s="57">
        <f>COUNTIF(I$2:I$292,AK151)</f>
        <v>0</v>
      </c>
      <c r="AQ151" s="202"/>
      <c r="AZ151" s="97" t="s">
        <v>1176</v>
      </c>
      <c r="BA151" s="96" t="s">
        <v>17</v>
      </c>
      <c r="BB151" s="97" t="s">
        <v>1176</v>
      </c>
      <c r="BC151" s="134"/>
      <c r="BD151" s="97" t="s">
        <v>1176</v>
      </c>
    </row>
    <row r="152" spans="10:56" ht="12" customHeight="1" thickBot="1">
      <c r="J152" s="5" t="str">
        <f t="shared" si="38"/>
        <v/>
      </c>
      <c r="K152" s="174"/>
      <c r="L152" s="166"/>
      <c r="AE152" s="132"/>
      <c r="AF152" s="414"/>
      <c r="AG152" s="209" t="s">
        <v>1176</v>
      </c>
      <c r="AH152" s="356" t="s">
        <v>275</v>
      </c>
      <c r="AI152" s="209" t="s">
        <v>1176</v>
      </c>
      <c r="AJ152" s="300"/>
      <c r="AK152" s="209" t="s">
        <v>1176</v>
      </c>
      <c r="AL152" s="278">
        <f t="shared" si="37"/>
        <v>149</v>
      </c>
      <c r="AM152" s="282"/>
      <c r="AN152" s="317" t="str">
        <f>IF(AM152&lt;&gt;"",COUNTIF(AM$1:AM153,"y"),"")</f>
        <v/>
      </c>
      <c r="AO152" s="276" t="s">
        <v>160</v>
      </c>
      <c r="AP152" s="57">
        <f>COUNTIF(I$2:I$292,AK152)</f>
        <v>1</v>
      </c>
      <c r="AQ152" s="202"/>
      <c r="AR152" s="186" t="s">
        <v>264</v>
      </c>
      <c r="AZ152" s="101" t="s">
        <v>1183</v>
      </c>
      <c r="BA152" s="96" t="s">
        <v>18</v>
      </c>
      <c r="BB152" s="101" t="s">
        <v>1183</v>
      </c>
      <c r="BC152" s="134"/>
      <c r="BD152" s="101" t="s">
        <v>1183</v>
      </c>
    </row>
    <row r="153" spans="10:56" ht="12" customHeight="1" thickBot="1">
      <c r="J153" s="5" t="str">
        <f t="shared" si="38"/>
        <v/>
      </c>
      <c r="K153" s="174"/>
      <c r="L153" s="166"/>
      <c r="AE153" s="132"/>
      <c r="AF153" s="415"/>
      <c r="AG153" s="213" t="s">
        <v>1183</v>
      </c>
      <c r="AH153" s="356" t="s">
        <v>276</v>
      </c>
      <c r="AI153" s="213" t="s">
        <v>1183</v>
      </c>
      <c r="AJ153" s="302"/>
      <c r="AK153" s="213" t="s">
        <v>1183</v>
      </c>
      <c r="AL153" s="278">
        <f t="shared" si="37"/>
        <v>150</v>
      </c>
      <c r="AM153" s="282"/>
      <c r="AN153" s="317" t="str">
        <f>IF(AM153&lt;&gt;"",COUNTIF(AM$1:AM154,"y"),"")</f>
        <v/>
      </c>
      <c r="AO153" s="276" t="s">
        <v>158</v>
      </c>
      <c r="AP153" s="57">
        <f>COUNTIF(I$2:I$292,AK153)</f>
        <v>1</v>
      </c>
      <c r="AQ153" s="202"/>
      <c r="AR153" s="187" t="s">
        <v>263</v>
      </c>
      <c r="AZ153" s="101" t="s">
        <v>1279</v>
      </c>
      <c r="BA153" s="98" t="s">
        <v>1278</v>
      </c>
      <c r="BB153" s="101" t="s">
        <v>1279</v>
      </c>
      <c r="BC153" s="133"/>
      <c r="BD153" s="101" t="s">
        <v>1279</v>
      </c>
    </row>
    <row r="154" spans="10:56" ht="12" customHeight="1" thickBot="1">
      <c r="J154" s="5" t="str">
        <f t="shared" si="38"/>
        <v/>
      </c>
      <c r="K154" s="174"/>
      <c r="L154" s="166"/>
      <c r="AE154" s="132"/>
      <c r="AF154" s="413"/>
      <c r="AG154" s="101" t="s">
        <v>1279</v>
      </c>
      <c r="AH154" s="352" t="s">
        <v>1278</v>
      </c>
      <c r="AI154" s="101" t="s">
        <v>1279</v>
      </c>
      <c r="AJ154" s="134"/>
      <c r="AK154" s="101" t="s">
        <v>1279</v>
      </c>
      <c r="AL154" s="6">
        <f t="shared" si="37"/>
        <v>151</v>
      </c>
      <c r="AM154" s="71"/>
      <c r="AN154" s="316" t="str">
        <f>IF(AM154&lt;&gt;"",COUNTIF(AM$1:AM155,"y"),"")</f>
        <v/>
      </c>
      <c r="AO154" s="274" t="s">
        <v>174</v>
      </c>
      <c r="AP154" s="57">
        <f>COUNTIF(I$2:I$292,AK154)</f>
        <v>0</v>
      </c>
      <c r="AQ154" s="202"/>
      <c r="AR154" s="186"/>
      <c r="AZ154" s="101" t="s">
        <v>1184</v>
      </c>
      <c r="BA154" s="96" t="s">
        <v>1280</v>
      </c>
      <c r="BB154" s="101" t="s">
        <v>1184</v>
      </c>
      <c r="BC154" s="134"/>
      <c r="BD154" s="101" t="s">
        <v>1184</v>
      </c>
    </row>
    <row r="155" spans="10:56" ht="12" customHeight="1" thickBot="1">
      <c r="J155" s="5" t="str">
        <f t="shared" si="38"/>
        <v/>
      </c>
      <c r="K155" s="174"/>
      <c r="L155" s="166"/>
      <c r="AE155" s="132"/>
      <c r="AF155" s="414"/>
      <c r="AG155" s="101" t="s">
        <v>1184</v>
      </c>
      <c r="AH155" s="353" t="s">
        <v>1280</v>
      </c>
      <c r="AI155" s="101" t="s">
        <v>1184</v>
      </c>
      <c r="AJ155" s="134"/>
      <c r="AK155" s="101" t="s">
        <v>1184</v>
      </c>
      <c r="AL155" s="6">
        <f t="shared" si="37"/>
        <v>152</v>
      </c>
      <c r="AM155" s="71"/>
      <c r="AN155" s="316" t="str">
        <f>IF(AM155&lt;&gt;"",COUNTIF(AM$1:AM156,"y"),"")</f>
        <v/>
      </c>
      <c r="AO155" s="274" t="s">
        <v>176</v>
      </c>
      <c r="AP155" s="57">
        <f>COUNTIF(I$2:I$292,AK155)</f>
        <v>1</v>
      </c>
      <c r="AQ155" s="202"/>
      <c r="AR155" s="180" t="s">
        <v>265</v>
      </c>
      <c r="AZ155" s="101" t="s">
        <v>1185</v>
      </c>
      <c r="BA155" s="96" t="s">
        <v>1281</v>
      </c>
      <c r="BB155" s="101" t="s">
        <v>1185</v>
      </c>
      <c r="BC155" s="134"/>
      <c r="BD155" s="101" t="s">
        <v>1185</v>
      </c>
    </row>
    <row r="156" spans="10:56" ht="12" customHeight="1" thickBot="1">
      <c r="J156" s="5" t="str">
        <f t="shared" si="38"/>
        <v/>
      </c>
      <c r="K156" s="174"/>
      <c r="L156" s="166"/>
      <c r="AE156" s="132"/>
      <c r="AF156" s="414"/>
      <c r="AG156" s="101" t="s">
        <v>1185</v>
      </c>
      <c r="AH156" s="353" t="s">
        <v>1281</v>
      </c>
      <c r="AI156" s="101" t="s">
        <v>1185</v>
      </c>
      <c r="AJ156" s="134"/>
      <c r="AK156" s="101" t="s">
        <v>1185</v>
      </c>
      <c r="AL156" s="6">
        <f t="shared" si="37"/>
        <v>153</v>
      </c>
      <c r="AM156" s="71"/>
      <c r="AN156" s="316" t="str">
        <f>IF(AM156&lt;&gt;"",COUNTIF(AM$1:AM157,"y"),"")</f>
        <v/>
      </c>
      <c r="AO156" s="274" t="s">
        <v>173</v>
      </c>
      <c r="AP156" s="57">
        <f>COUNTIF(I$2:I$292,AK156)</f>
        <v>1</v>
      </c>
      <c r="AQ156" s="202"/>
      <c r="AR156" s="190" t="s">
        <v>500</v>
      </c>
      <c r="AZ156" s="97" t="s">
        <v>1186</v>
      </c>
      <c r="BA156" s="96" t="s">
        <v>1285</v>
      </c>
      <c r="BB156" s="97" t="s">
        <v>1186</v>
      </c>
      <c r="BC156" s="134"/>
      <c r="BD156" s="97" t="s">
        <v>1186</v>
      </c>
    </row>
    <row r="157" spans="10:56" ht="12" customHeight="1" thickBot="1">
      <c r="J157" s="5" t="str">
        <f t="shared" ref="J157:J175" si="40">IF(B157&lt;&gt;"",CONCATENATE(I157,B157),"")</f>
        <v/>
      </c>
      <c r="K157" s="174"/>
      <c r="L157" s="166"/>
      <c r="AE157" s="132"/>
      <c r="AF157" s="414"/>
      <c r="AG157" s="97" t="s">
        <v>1186</v>
      </c>
      <c r="AH157" s="353" t="s">
        <v>1285</v>
      </c>
      <c r="AI157" s="97" t="s">
        <v>1186</v>
      </c>
      <c r="AJ157" s="134"/>
      <c r="AK157" s="97" t="s">
        <v>1186</v>
      </c>
      <c r="AL157" s="6">
        <f t="shared" si="37"/>
        <v>154</v>
      </c>
      <c r="AM157" s="71"/>
      <c r="AN157" s="316" t="str">
        <f>IF(AM157&lt;&gt;"",COUNTIF(AM$1:AM158,"y"),"")</f>
        <v/>
      </c>
      <c r="AO157" s="274" t="s">
        <v>172</v>
      </c>
      <c r="AP157" s="57">
        <f>COUNTIF(I$2:I$292,AK157)</f>
        <v>1</v>
      </c>
      <c r="AQ157" s="202"/>
      <c r="AR157" s="191" t="s">
        <v>500</v>
      </c>
      <c r="AZ157" s="97" t="s">
        <v>1187</v>
      </c>
      <c r="BA157" s="96" t="s">
        <v>1282</v>
      </c>
      <c r="BB157" s="97" t="s">
        <v>1187</v>
      </c>
      <c r="BC157" s="134"/>
      <c r="BD157" s="97" t="s">
        <v>1187</v>
      </c>
    </row>
    <row r="158" spans="10:56" ht="12" customHeight="1" thickBot="1">
      <c r="J158" s="5" t="str">
        <f t="shared" si="40"/>
        <v/>
      </c>
      <c r="K158" s="174"/>
      <c r="L158" s="166"/>
      <c r="AE158" s="132"/>
      <c r="AF158" s="414"/>
      <c r="AG158" s="97" t="s">
        <v>1187</v>
      </c>
      <c r="AH158" s="353" t="s">
        <v>1282</v>
      </c>
      <c r="AI158" s="97" t="s">
        <v>1187</v>
      </c>
      <c r="AJ158" s="134"/>
      <c r="AK158" s="97" t="s">
        <v>1187</v>
      </c>
      <c r="AL158" s="6">
        <f t="shared" si="37"/>
        <v>155</v>
      </c>
      <c r="AM158" s="71"/>
      <c r="AN158" s="316" t="str">
        <f>IF(AM158&lt;&gt;"",COUNTIF(AM$1:AM159,"y"),"")</f>
        <v/>
      </c>
      <c r="AO158" s="274" t="s">
        <v>171</v>
      </c>
      <c r="AP158" s="57">
        <f>COUNTIF(I$2:I$292,AK158)</f>
        <v>0</v>
      </c>
      <c r="AQ158" s="202"/>
      <c r="AR158" s="191" t="s">
        <v>500</v>
      </c>
      <c r="AZ158" s="97" t="s">
        <v>1188</v>
      </c>
      <c r="BA158" s="96" t="s">
        <v>1283</v>
      </c>
      <c r="BB158" s="97" t="s">
        <v>1188</v>
      </c>
      <c r="BC158" s="134"/>
      <c r="BD158" s="97" t="s">
        <v>1188</v>
      </c>
    </row>
    <row r="159" spans="10:56" ht="12" customHeight="1" thickBot="1">
      <c r="J159" s="5" t="str">
        <f t="shared" si="40"/>
        <v/>
      </c>
      <c r="K159" s="174"/>
      <c r="L159" s="166"/>
      <c r="AE159" s="132"/>
      <c r="AF159" s="414"/>
      <c r="AG159" s="97" t="s">
        <v>1188</v>
      </c>
      <c r="AH159" s="353" t="s">
        <v>1283</v>
      </c>
      <c r="AI159" s="97" t="s">
        <v>1188</v>
      </c>
      <c r="AJ159" s="135"/>
      <c r="AK159" s="97" t="s">
        <v>1188</v>
      </c>
      <c r="AL159" s="6">
        <f t="shared" si="37"/>
        <v>156</v>
      </c>
      <c r="AM159" s="71"/>
      <c r="AN159" s="316" t="str">
        <f>IF(AM159&lt;&gt;"",COUNTIF(AM$1:AM160,"y"),"")</f>
        <v/>
      </c>
      <c r="AO159" s="274" t="s">
        <v>157</v>
      </c>
      <c r="AP159" s="57">
        <f>COUNTIF(I$2:I$292,AK159)</f>
        <v>0</v>
      </c>
      <c r="AQ159" s="202"/>
      <c r="AR159" s="191" t="s">
        <v>500</v>
      </c>
      <c r="AZ159" s="101" t="s">
        <v>1189</v>
      </c>
      <c r="BA159" s="99" t="s">
        <v>1284</v>
      </c>
      <c r="BB159" s="101" t="s">
        <v>1189</v>
      </c>
      <c r="BC159" s="135"/>
      <c r="BD159" s="102" t="s">
        <v>1189</v>
      </c>
    </row>
    <row r="160" spans="10:56" ht="12" customHeight="1" thickBot="1">
      <c r="J160" s="5" t="str">
        <f t="shared" si="40"/>
        <v/>
      </c>
      <c r="K160" s="174"/>
      <c r="L160" s="166"/>
      <c r="AE160" s="132"/>
      <c r="AF160" s="414"/>
      <c r="AG160" s="101" t="s">
        <v>1189</v>
      </c>
      <c r="AH160" s="354" t="s">
        <v>1284</v>
      </c>
      <c r="AI160" s="101" t="s">
        <v>1189</v>
      </c>
      <c r="AJ160" s="133"/>
      <c r="AK160" s="102" t="s">
        <v>1189</v>
      </c>
      <c r="AL160" s="6">
        <f t="shared" si="37"/>
        <v>157</v>
      </c>
      <c r="AM160" s="71"/>
      <c r="AN160" s="316" t="str">
        <f>IF(AM160&lt;&gt;"",COUNTIF(AM$1:AM161,"y"),"")</f>
        <v/>
      </c>
      <c r="AO160" s="274" t="s">
        <v>170</v>
      </c>
      <c r="AP160" s="57">
        <f>COUNTIF(I$2:I$292,AK160)</f>
        <v>1</v>
      </c>
      <c r="AQ160" s="202"/>
      <c r="AR160" s="190" t="s">
        <v>500</v>
      </c>
      <c r="AZ160" s="97" t="s">
        <v>1190</v>
      </c>
      <c r="BA160" s="155" t="s">
        <v>1286</v>
      </c>
      <c r="BB160" s="97" t="s">
        <v>1190</v>
      </c>
      <c r="BC160" s="133"/>
      <c r="BD160" s="97" t="s">
        <v>1190</v>
      </c>
    </row>
    <row r="161" spans="10:56" ht="12" customHeight="1" thickBot="1">
      <c r="J161" s="5" t="str">
        <f t="shared" si="40"/>
        <v/>
      </c>
      <c r="K161" s="174"/>
      <c r="L161" s="166"/>
      <c r="AB161" s="115"/>
      <c r="AC161" s="115"/>
      <c r="AD161" s="115"/>
      <c r="AE161" s="132"/>
      <c r="AF161" s="415"/>
      <c r="AG161" s="97" t="s">
        <v>1190</v>
      </c>
      <c r="AH161" s="359" t="s">
        <v>1286</v>
      </c>
      <c r="AI161" s="97" t="s">
        <v>1190</v>
      </c>
      <c r="AJ161" s="134"/>
      <c r="AK161" s="97" t="s">
        <v>1190</v>
      </c>
      <c r="AL161" s="6">
        <f t="shared" si="37"/>
        <v>158</v>
      </c>
      <c r="AM161" s="71"/>
      <c r="AN161" s="316" t="str">
        <f>IF(AM161&lt;&gt;"",COUNTIF(AM$1:AM162,"y"),"")</f>
        <v/>
      </c>
      <c r="AO161" s="274" t="s">
        <v>169</v>
      </c>
      <c r="AP161" s="57">
        <f>COUNTIF(I$2:I$292,AK161)</f>
        <v>1</v>
      </c>
      <c r="AQ161" s="202"/>
      <c r="AR161" s="190" t="s">
        <v>500</v>
      </c>
      <c r="AZ161" s="97" t="s">
        <v>1191</v>
      </c>
      <c r="BA161" s="157" t="s">
        <v>19</v>
      </c>
      <c r="BB161" s="97" t="s">
        <v>1191</v>
      </c>
      <c r="BC161" s="134"/>
      <c r="BD161" s="97" t="s">
        <v>1191</v>
      </c>
    </row>
    <row r="162" spans="10:56" ht="12" customHeight="1" thickBot="1">
      <c r="J162" s="5" t="str">
        <f t="shared" si="40"/>
        <v/>
      </c>
      <c r="K162" s="174"/>
      <c r="L162" s="166"/>
      <c r="AB162" s="115"/>
      <c r="AC162" s="115"/>
      <c r="AD162" s="115"/>
      <c r="AE162" s="132"/>
      <c r="AF162" s="413"/>
      <c r="AG162" s="209" t="s">
        <v>1191</v>
      </c>
      <c r="AH162" s="360" t="s">
        <v>19</v>
      </c>
      <c r="AI162" s="209" t="s">
        <v>1191</v>
      </c>
      <c r="AJ162" s="300"/>
      <c r="AK162" s="209" t="s">
        <v>1191</v>
      </c>
      <c r="AL162" s="278">
        <f t="shared" si="37"/>
        <v>159</v>
      </c>
      <c r="AM162" s="282"/>
      <c r="AN162" s="317" t="str">
        <f>IF(AM162&lt;&gt;"",COUNTIF(AM$1:AM163,"y"),"")</f>
        <v/>
      </c>
      <c r="AO162" s="276" t="s">
        <v>166</v>
      </c>
      <c r="AP162" s="57">
        <f>COUNTIF(I$2:I$292,AK162)</f>
        <v>0</v>
      </c>
      <c r="AQ162" s="202"/>
      <c r="AR162" s="190" t="s">
        <v>500</v>
      </c>
      <c r="AZ162" s="97" t="s">
        <v>1192</v>
      </c>
      <c r="BA162" s="157" t="s">
        <v>20</v>
      </c>
      <c r="BB162" s="97" t="s">
        <v>1192</v>
      </c>
      <c r="BC162" s="134"/>
      <c r="BD162" s="97" t="s">
        <v>1192</v>
      </c>
    </row>
    <row r="163" spans="10:56" ht="12" customHeight="1" thickBot="1">
      <c r="J163" s="5" t="str">
        <f t="shared" si="40"/>
        <v/>
      </c>
      <c r="K163" s="174"/>
      <c r="L163" s="166"/>
      <c r="AB163" s="115"/>
      <c r="AC163" s="115"/>
      <c r="AD163" s="115"/>
      <c r="AE163" s="132"/>
      <c r="AF163" s="414"/>
      <c r="AG163" s="209" t="s">
        <v>1192</v>
      </c>
      <c r="AH163" s="360" t="s">
        <v>20</v>
      </c>
      <c r="AI163" s="209" t="s">
        <v>1192</v>
      </c>
      <c r="AJ163" s="300"/>
      <c r="AK163" s="209" t="s">
        <v>1192</v>
      </c>
      <c r="AL163" s="278">
        <f t="shared" si="37"/>
        <v>160</v>
      </c>
      <c r="AM163" s="282"/>
      <c r="AN163" s="317" t="str">
        <f>IF(AM163&lt;&gt;"",COUNTIF(AM$1:AM164,"y"),"")</f>
        <v/>
      </c>
      <c r="AO163" s="276" t="s">
        <v>178</v>
      </c>
      <c r="AP163" s="57">
        <f>COUNTIF(I$2:I$292,AK163)</f>
        <v>0</v>
      </c>
      <c r="AQ163" s="202"/>
      <c r="AR163" s="190" t="s">
        <v>500</v>
      </c>
      <c r="AZ163" s="97" t="s">
        <v>1193</v>
      </c>
      <c r="BA163" s="157" t="s">
        <v>21</v>
      </c>
      <c r="BB163" s="97" t="s">
        <v>1193</v>
      </c>
      <c r="BC163" s="134"/>
      <c r="BD163" s="97" t="s">
        <v>1193</v>
      </c>
    </row>
    <row r="164" spans="10:56" ht="12" customHeight="1" thickBot="1">
      <c r="J164" s="5" t="str">
        <f t="shared" si="40"/>
        <v/>
      </c>
      <c r="K164" s="174"/>
      <c r="L164" s="166"/>
      <c r="AB164" s="129"/>
      <c r="AC164" s="129"/>
      <c r="AD164" s="129"/>
      <c r="AF164" s="414"/>
      <c r="AG164" s="209" t="s">
        <v>1193</v>
      </c>
      <c r="AH164" s="360" t="s">
        <v>279</v>
      </c>
      <c r="AI164" s="209" t="s">
        <v>1193</v>
      </c>
      <c r="AJ164" s="300"/>
      <c r="AK164" s="209" t="s">
        <v>1193</v>
      </c>
      <c r="AL164" s="278">
        <f t="shared" ref="AL164:AL208" si="41">AL163+1</f>
        <v>161</v>
      </c>
      <c r="AM164" s="282"/>
      <c r="AN164" s="317" t="str">
        <f>IF(AM164&lt;&gt;"",COUNTIF(AM$1:AM165,"y"),"")</f>
        <v/>
      </c>
      <c r="AO164" s="276" t="s">
        <v>168</v>
      </c>
      <c r="AP164" s="57">
        <f>COUNTIF(I$2:I$292,AK164)</f>
        <v>0</v>
      </c>
      <c r="AQ164" s="202"/>
      <c r="AR164" s="192" t="s">
        <v>500</v>
      </c>
      <c r="AZ164" s="97" t="s">
        <v>1177</v>
      </c>
      <c r="BA164" s="157" t="s">
        <v>1106</v>
      </c>
      <c r="BB164" s="97" t="s">
        <v>1177</v>
      </c>
      <c r="BC164" s="134"/>
      <c r="BD164" s="97" t="s">
        <v>1177</v>
      </c>
    </row>
    <row r="165" spans="10:56" ht="12" customHeight="1" thickBot="1">
      <c r="J165" s="5" t="str">
        <f t="shared" si="40"/>
        <v/>
      </c>
      <c r="K165" s="174"/>
      <c r="L165" s="166"/>
      <c r="AB165" s="129"/>
      <c r="AC165" s="129"/>
      <c r="AD165" s="129"/>
      <c r="AF165" s="414"/>
      <c r="AG165" s="209" t="s">
        <v>1177</v>
      </c>
      <c r="AH165" s="360" t="s">
        <v>1106</v>
      </c>
      <c r="AI165" s="209" t="s">
        <v>1177</v>
      </c>
      <c r="AJ165" s="300"/>
      <c r="AK165" s="209" t="s">
        <v>1177</v>
      </c>
      <c r="AL165" s="278">
        <f t="shared" si="41"/>
        <v>162</v>
      </c>
      <c r="AM165" s="282"/>
      <c r="AN165" s="317" t="str">
        <f>IF(AM165&lt;&gt;"",COUNTIF(AM$1:AM166,"y"),"")</f>
        <v/>
      </c>
      <c r="AO165" s="276" t="s">
        <v>167</v>
      </c>
      <c r="AP165" s="57">
        <f>COUNTIF(I$2:I$292,AK165)</f>
        <v>0</v>
      </c>
      <c r="AQ165" s="202"/>
      <c r="AR165" s="206" t="s">
        <v>500</v>
      </c>
      <c r="AZ165" s="97" t="s">
        <v>1178</v>
      </c>
      <c r="BA165" s="157" t="s">
        <v>1301</v>
      </c>
      <c r="BB165" s="97" t="s">
        <v>1178</v>
      </c>
      <c r="BC165" s="134"/>
      <c r="BD165" s="97" t="s">
        <v>1178</v>
      </c>
    </row>
    <row r="166" spans="10:56" ht="12" customHeight="1" thickBot="1">
      <c r="J166" s="5" t="str">
        <f t="shared" si="40"/>
        <v/>
      </c>
      <c r="K166" s="174"/>
      <c r="L166" s="166"/>
      <c r="AB166" s="129"/>
      <c r="AC166" s="129"/>
      <c r="AD166" s="129"/>
      <c r="AF166" s="414"/>
      <c r="AG166" s="209" t="s">
        <v>1178</v>
      </c>
      <c r="AH166" s="360" t="s">
        <v>1301</v>
      </c>
      <c r="AI166" s="209" t="s">
        <v>1178</v>
      </c>
      <c r="AJ166" s="301"/>
      <c r="AK166" s="209" t="s">
        <v>1178</v>
      </c>
      <c r="AL166" s="278">
        <f t="shared" si="41"/>
        <v>163</v>
      </c>
      <c r="AM166" s="282"/>
      <c r="AN166" s="317" t="str">
        <f>IF(AM166&lt;&gt;"",COUNTIF(AM$1:AM167,"y"),"")</f>
        <v/>
      </c>
      <c r="AO166" s="276" t="s">
        <v>177</v>
      </c>
      <c r="AP166" s="57">
        <f>COUNTIF(I$2:I$292,AK166)</f>
        <v>0</v>
      </c>
      <c r="AQ166" s="202"/>
      <c r="AR166" s="184" t="s">
        <v>911</v>
      </c>
      <c r="AZ166" s="97" t="s">
        <v>1194</v>
      </c>
      <c r="BA166" s="159" t="s">
        <v>22</v>
      </c>
      <c r="BB166" s="97" t="s">
        <v>1194</v>
      </c>
      <c r="BC166" s="135"/>
      <c r="BD166" s="97" t="s">
        <v>1194</v>
      </c>
    </row>
    <row r="167" spans="10:56" ht="12" customHeight="1" thickBot="1">
      <c r="J167" s="5" t="str">
        <f t="shared" si="40"/>
        <v/>
      </c>
      <c r="K167" s="174"/>
      <c r="L167" s="166"/>
      <c r="AB167" s="129"/>
      <c r="AC167" s="129"/>
      <c r="AD167" s="129"/>
      <c r="AE167" s="115"/>
      <c r="AF167" s="414"/>
      <c r="AG167" s="209" t="s">
        <v>1194</v>
      </c>
      <c r="AH167" s="361" t="s">
        <v>22</v>
      </c>
      <c r="AI167" s="209" t="s">
        <v>1194</v>
      </c>
      <c r="AJ167" s="303"/>
      <c r="AK167" s="209" t="s">
        <v>1194</v>
      </c>
      <c r="AL167" s="278">
        <f t="shared" si="41"/>
        <v>164</v>
      </c>
      <c r="AM167" s="282"/>
      <c r="AN167" s="317" t="str">
        <f>IF(AM167&lt;&gt;"",COUNTIF(AM$1:AM168,"y"),"")</f>
        <v/>
      </c>
      <c r="AO167" s="276" t="s">
        <v>180</v>
      </c>
      <c r="AP167" s="57">
        <f>COUNTIF(I$2:I$292,AK167)</f>
        <v>0</v>
      </c>
      <c r="AQ167" s="202"/>
      <c r="AR167" s="206" t="s">
        <v>500</v>
      </c>
      <c r="BD167" s="78"/>
    </row>
    <row r="168" spans="10:56" ht="12" customHeight="1" thickBot="1">
      <c r="J168" s="5" t="str">
        <f t="shared" si="40"/>
        <v/>
      </c>
      <c r="K168" s="174"/>
      <c r="L168" s="166"/>
      <c r="AB168" s="115"/>
      <c r="AC168" s="115"/>
      <c r="AD168" s="115"/>
      <c r="AE168" s="115"/>
      <c r="AF168" s="415"/>
      <c r="AG168" s="303" t="s">
        <v>277</v>
      </c>
      <c r="AH168" s="362" t="s">
        <v>278</v>
      </c>
      <c r="AI168" s="303" t="s">
        <v>277</v>
      </c>
      <c r="AJ168" s="303"/>
      <c r="AK168" s="209" t="s">
        <v>277</v>
      </c>
      <c r="AL168" s="278">
        <f t="shared" si="41"/>
        <v>165</v>
      </c>
      <c r="AM168" s="282"/>
      <c r="AN168" s="317" t="str">
        <f>IF(AM168&lt;&gt;"",COUNTIF(AM$1:AM169,"y"),"")</f>
        <v/>
      </c>
      <c r="AO168" s="276" t="s">
        <v>179</v>
      </c>
      <c r="AP168" s="57">
        <f>COUNTIF(I$2:I$292,AK168)</f>
        <v>0</v>
      </c>
      <c r="AQ168" s="202"/>
      <c r="AR168" s="184" t="s">
        <v>919</v>
      </c>
      <c r="BD168" s="78"/>
    </row>
    <row r="169" spans="10:56" ht="12" customHeight="1" thickBot="1">
      <c r="J169" s="5" t="str">
        <f t="shared" si="40"/>
        <v/>
      </c>
      <c r="K169" s="174"/>
      <c r="L169" s="166"/>
      <c r="AB169" s="129"/>
      <c r="AC169" s="129"/>
      <c r="AD169" s="129"/>
      <c r="AE169" s="115"/>
      <c r="AF169" s="431"/>
      <c r="AG169" s="304" t="s">
        <v>322</v>
      </c>
      <c r="AH169" s="363" t="s">
        <v>449</v>
      </c>
      <c r="AI169" s="304" t="s">
        <v>322</v>
      </c>
      <c r="AJ169" s="267"/>
      <c r="AK169" s="305" t="s">
        <v>322</v>
      </c>
      <c r="AL169" s="306">
        <f t="shared" si="41"/>
        <v>166</v>
      </c>
      <c r="AM169" s="307"/>
      <c r="AN169" s="318" t="str">
        <f>IF(AM169&lt;&gt;"",COUNTIF(AM$1:AM170,"y"),"")</f>
        <v/>
      </c>
      <c r="AO169" s="215" t="s">
        <v>146</v>
      </c>
      <c r="AP169" s="57">
        <f>COUNTIF(I$2:I$292,AK169)</f>
        <v>1</v>
      </c>
      <c r="AQ169" s="202"/>
      <c r="AR169" s="184" t="s">
        <v>923</v>
      </c>
      <c r="BD169" s="78"/>
    </row>
    <row r="170" spans="10:56" ht="12" customHeight="1" thickBot="1">
      <c r="J170" s="5" t="str">
        <f t="shared" si="40"/>
        <v/>
      </c>
      <c r="K170" s="174"/>
      <c r="L170" s="166"/>
      <c r="AB170" s="106"/>
      <c r="AC170" s="106"/>
      <c r="AD170" s="106"/>
      <c r="AE170" s="129"/>
      <c r="AF170" s="432"/>
      <c r="AG170" s="304" t="s">
        <v>323</v>
      </c>
      <c r="AH170" s="363" t="s">
        <v>450</v>
      </c>
      <c r="AI170" s="304" t="s">
        <v>323</v>
      </c>
      <c r="AJ170" s="267"/>
      <c r="AK170" s="305" t="s">
        <v>323</v>
      </c>
      <c r="AL170" s="306">
        <f t="shared" si="41"/>
        <v>167</v>
      </c>
      <c r="AM170" s="307"/>
      <c r="AN170" s="318" t="str">
        <f>IF(AM170&lt;&gt;"",COUNTIF(AM$1:AM171,"y"),"")</f>
        <v/>
      </c>
      <c r="AO170" s="215" t="s">
        <v>385</v>
      </c>
      <c r="AP170" s="57">
        <f>COUNTIF(I$2:I$292,AK170)</f>
        <v>1</v>
      </c>
      <c r="AQ170" s="202"/>
      <c r="AR170" s="439"/>
      <c r="BD170" s="78"/>
    </row>
    <row r="171" spans="10:56" ht="12" customHeight="1" thickBot="1">
      <c r="J171" s="5" t="str">
        <f t="shared" si="40"/>
        <v/>
      </c>
      <c r="K171" s="174"/>
      <c r="L171" s="166"/>
      <c r="AB171" s="129"/>
      <c r="AC171" s="129"/>
      <c r="AD171" s="129"/>
      <c r="AE171" s="129"/>
      <c r="AF171" s="432"/>
      <c r="AG171" s="304" t="s">
        <v>371</v>
      </c>
      <c r="AH171" s="363" t="s">
        <v>392</v>
      </c>
      <c r="AI171" s="304" t="s">
        <v>371</v>
      </c>
      <c r="AJ171" s="267"/>
      <c r="AK171" s="305" t="s">
        <v>371</v>
      </c>
      <c r="AL171" s="306">
        <f t="shared" si="41"/>
        <v>168</v>
      </c>
      <c r="AM171" s="318"/>
      <c r="AN171" s="318">
        <f>IF(AG170&lt;&gt;"",COUNTIF(AM$1:AM172,"y"),"")</f>
        <v>0</v>
      </c>
      <c r="AO171" s="215" t="s">
        <v>386</v>
      </c>
      <c r="AP171" s="57">
        <f>COUNTIF(I$2:I$292,AK171)</f>
        <v>1</v>
      </c>
      <c r="AQ171" s="202"/>
      <c r="AR171" s="184" t="s">
        <v>928</v>
      </c>
      <c r="BD171" s="78"/>
    </row>
    <row r="172" spans="10:56" ht="12" customHeight="1" thickBot="1">
      <c r="J172" s="5" t="str">
        <f t="shared" si="40"/>
        <v/>
      </c>
      <c r="K172" s="174"/>
      <c r="L172" s="166"/>
      <c r="AB172" s="106"/>
      <c r="AC172" s="106"/>
      <c r="AD172" s="106"/>
      <c r="AE172" s="129"/>
      <c r="AF172" s="432"/>
      <c r="AG172" s="304" t="s">
        <v>372</v>
      </c>
      <c r="AH172" s="363" t="s">
        <v>393</v>
      </c>
      <c r="AI172" s="304" t="s">
        <v>372</v>
      </c>
      <c r="AJ172" s="267"/>
      <c r="AK172" s="305" t="s">
        <v>372</v>
      </c>
      <c r="AL172" s="306">
        <f t="shared" si="41"/>
        <v>169</v>
      </c>
      <c r="AM172" s="318"/>
      <c r="AN172" s="318">
        <f>IF(AG171&lt;&gt;"",COUNTIF(AM$1:AM173,"y"),"")</f>
        <v>0</v>
      </c>
      <c r="AO172" s="215" t="s">
        <v>387</v>
      </c>
      <c r="AP172" s="57">
        <f>COUNTIF(I$2:I$292,AK172)</f>
        <v>1</v>
      </c>
      <c r="AQ172" s="202"/>
      <c r="AR172" s="184" t="s">
        <v>933</v>
      </c>
      <c r="BD172" s="78"/>
    </row>
    <row r="173" spans="10:56" ht="12" customHeight="1" thickBot="1">
      <c r="J173" s="5" t="str">
        <f t="shared" si="40"/>
        <v/>
      </c>
      <c r="K173" s="174"/>
      <c r="L173" s="166"/>
      <c r="AB173" s="129"/>
      <c r="AC173" s="129"/>
      <c r="AD173" s="129"/>
      <c r="AE173" s="129"/>
      <c r="AF173" s="432"/>
      <c r="AG173" s="304" t="s">
        <v>373</v>
      </c>
      <c r="AH173" s="363" t="s">
        <v>453</v>
      </c>
      <c r="AI173" s="304" t="s">
        <v>373</v>
      </c>
      <c r="AJ173" s="267"/>
      <c r="AK173" s="305" t="s">
        <v>373</v>
      </c>
      <c r="AL173" s="306">
        <f t="shared" si="41"/>
        <v>170</v>
      </c>
      <c r="AM173" s="318"/>
      <c r="AN173" s="318">
        <f>IF(AG172&lt;&gt;"",COUNTIF(AM$1:AM174,"y"),"")</f>
        <v>0</v>
      </c>
      <c r="AO173" s="215" t="s">
        <v>388</v>
      </c>
      <c r="AP173" s="57">
        <f>COUNTIF(I$2:I$292,AK173)</f>
        <v>1</v>
      </c>
      <c r="AQ173" s="202"/>
      <c r="AR173" s="439"/>
      <c r="BD173" s="78"/>
    </row>
    <row r="174" spans="10:56" ht="12" customHeight="1" thickBot="1">
      <c r="J174" s="5" t="str">
        <f t="shared" si="40"/>
        <v/>
      </c>
      <c r="K174" s="174"/>
      <c r="L174" s="166"/>
      <c r="AB174" s="106"/>
      <c r="AC174" s="106"/>
      <c r="AD174" s="106"/>
      <c r="AE174" s="115"/>
      <c r="AF174" s="432"/>
      <c r="AG174" s="304" t="s">
        <v>374</v>
      </c>
      <c r="AH174" s="363" t="s">
        <v>454</v>
      </c>
      <c r="AI174" s="304" t="s">
        <v>374</v>
      </c>
      <c r="AJ174" s="267"/>
      <c r="AK174" s="305" t="s">
        <v>374</v>
      </c>
      <c r="AL174" s="306">
        <f t="shared" si="41"/>
        <v>171</v>
      </c>
      <c r="AM174" s="318"/>
      <c r="AN174" s="318"/>
      <c r="AO174" s="215" t="s">
        <v>389</v>
      </c>
      <c r="AP174" s="57">
        <f>COUNTIF(I$2:I$292,AK174)</f>
        <v>1</v>
      </c>
      <c r="AQ174" s="202"/>
      <c r="AR174" s="184" t="s">
        <v>943</v>
      </c>
      <c r="BD174" s="78"/>
    </row>
    <row r="175" spans="10:56" ht="12" customHeight="1" thickBot="1">
      <c r="J175" s="5" t="str">
        <f t="shared" si="40"/>
        <v/>
      </c>
      <c r="AB175" s="106"/>
      <c r="AC175" s="106"/>
      <c r="AD175" s="106"/>
      <c r="AE175" s="129"/>
      <c r="AF175" s="432"/>
      <c r="AG175" s="304" t="s">
        <v>337</v>
      </c>
      <c r="AH175" s="363" t="s">
        <v>320</v>
      </c>
      <c r="AI175" s="304" t="s">
        <v>337</v>
      </c>
      <c r="AJ175" s="267"/>
      <c r="AK175" s="305" t="s">
        <v>337</v>
      </c>
      <c r="AL175" s="306">
        <f t="shared" si="41"/>
        <v>172</v>
      </c>
      <c r="AM175" s="318"/>
      <c r="AN175" s="318">
        <f>IF(AG174&lt;&gt;"",COUNTIF(AM$1:AM176,"y"),"")</f>
        <v>0</v>
      </c>
      <c r="AO175" s="215" t="s">
        <v>396</v>
      </c>
      <c r="AP175" s="57">
        <f>COUNTIF(I$2:I$292,AK175)</f>
        <v>1</v>
      </c>
      <c r="AQ175" s="202"/>
      <c r="AR175" s="184" t="s">
        <v>951</v>
      </c>
      <c r="BD175" s="78"/>
    </row>
    <row r="176" spans="10:56" ht="12" customHeight="1" thickBot="1">
      <c r="AB176" s="106"/>
      <c r="AC176" s="106"/>
      <c r="AD176" s="106"/>
      <c r="AE176" s="106"/>
      <c r="AF176" s="432"/>
      <c r="AG176" s="304" t="s">
        <v>324</v>
      </c>
      <c r="AH176" s="364" t="s">
        <v>319</v>
      </c>
      <c r="AI176" s="304" t="s">
        <v>324</v>
      </c>
      <c r="AJ176" s="267"/>
      <c r="AK176" s="305" t="s">
        <v>324</v>
      </c>
      <c r="AL176" s="306">
        <f t="shared" si="41"/>
        <v>173</v>
      </c>
      <c r="AM176" s="318"/>
      <c r="AN176" s="318">
        <f>IF(AG175&lt;&gt;"",COUNTIF(AM$1:AM177,"y"),"")</f>
        <v>0</v>
      </c>
      <c r="AO176" s="215" t="s">
        <v>394</v>
      </c>
      <c r="AP176" s="57">
        <f>COUNTIF(I$2:I$292,AK176)</f>
        <v>1</v>
      </c>
      <c r="AQ176" s="202"/>
      <c r="AR176" s="184" t="s">
        <v>947</v>
      </c>
      <c r="BD176" s="78"/>
    </row>
    <row r="177" spans="28:56" ht="12" customHeight="1" thickBot="1">
      <c r="AB177" s="115"/>
      <c r="AC177" s="115"/>
      <c r="AD177" s="115"/>
      <c r="AE177" s="129"/>
      <c r="AF177" s="432"/>
      <c r="AG177" s="304" t="s">
        <v>338</v>
      </c>
      <c r="AH177" s="363" t="s">
        <v>283</v>
      </c>
      <c r="AI177" s="304" t="s">
        <v>338</v>
      </c>
      <c r="AJ177" s="267"/>
      <c r="AK177" s="305" t="s">
        <v>338</v>
      </c>
      <c r="AL177" s="306">
        <f t="shared" si="41"/>
        <v>174</v>
      </c>
      <c r="AM177" s="318"/>
      <c r="AN177" s="318"/>
      <c r="AO177" s="215" t="s">
        <v>395</v>
      </c>
      <c r="AP177" s="57">
        <f>COUNTIF(I$2:I$292,AK177)</f>
        <v>1</v>
      </c>
      <c r="AQ177" s="202"/>
      <c r="AR177" s="439"/>
      <c r="BD177" s="78"/>
    </row>
    <row r="178" spans="28:56" ht="12" customHeight="1" thickBot="1">
      <c r="AB178" s="129"/>
      <c r="AC178" s="129"/>
      <c r="AD178" s="129"/>
      <c r="AE178" s="106"/>
      <c r="AF178" s="432"/>
      <c r="AG178" s="304" t="s">
        <v>325</v>
      </c>
      <c r="AH178" s="363" t="s">
        <v>281</v>
      </c>
      <c r="AI178" s="304" t="s">
        <v>325</v>
      </c>
      <c r="AJ178" s="267"/>
      <c r="AK178" s="305" t="s">
        <v>325</v>
      </c>
      <c r="AL178" s="306">
        <f t="shared" si="41"/>
        <v>175</v>
      </c>
      <c r="AM178" s="318"/>
      <c r="AN178" s="318"/>
      <c r="AO178" s="215" t="s">
        <v>397</v>
      </c>
      <c r="AP178" s="57">
        <f>COUNTIF(I$2:I$292,AK178)</f>
        <v>1</v>
      </c>
      <c r="AQ178" s="202"/>
      <c r="AR178" s="184" t="s">
        <v>955</v>
      </c>
      <c r="BD178" s="78"/>
    </row>
    <row r="179" spans="28:56" ht="12" customHeight="1" thickBot="1">
      <c r="AB179" s="106"/>
      <c r="AC179" s="106"/>
      <c r="AD179" s="106"/>
      <c r="AE179" s="129"/>
      <c r="AF179" s="432"/>
      <c r="AG179" s="304" t="s">
        <v>326</v>
      </c>
      <c r="AH179" s="363" t="s">
        <v>285</v>
      </c>
      <c r="AI179" s="304" t="s">
        <v>326</v>
      </c>
      <c r="AJ179" s="267"/>
      <c r="AK179" s="305" t="s">
        <v>326</v>
      </c>
      <c r="AL179" s="306">
        <f t="shared" si="41"/>
        <v>176</v>
      </c>
      <c r="AM179" s="318"/>
      <c r="AN179" s="318"/>
      <c r="AO179" s="215" t="s">
        <v>398</v>
      </c>
      <c r="AP179" s="57">
        <f>COUNTIF(I$2:I$292,AK179)</f>
        <v>1</v>
      </c>
      <c r="AQ179" s="202"/>
      <c r="AR179" s="439"/>
      <c r="BD179" s="78"/>
    </row>
    <row r="180" spans="28:56" ht="12" customHeight="1" thickBot="1">
      <c r="AB180" s="106"/>
      <c r="AC180" s="106"/>
      <c r="AD180" s="106"/>
      <c r="AE180" s="106"/>
      <c r="AF180" s="432"/>
      <c r="AG180" s="304" t="s">
        <v>340</v>
      </c>
      <c r="AH180" s="364" t="s">
        <v>332</v>
      </c>
      <c r="AI180" s="304" t="s">
        <v>340</v>
      </c>
      <c r="AJ180" s="267"/>
      <c r="AK180" s="305" t="s">
        <v>340</v>
      </c>
      <c r="AL180" s="306">
        <f t="shared" si="41"/>
        <v>177</v>
      </c>
      <c r="AM180" s="318"/>
      <c r="AN180" s="318"/>
      <c r="AO180" s="319" t="s">
        <v>403</v>
      </c>
      <c r="AP180" s="57">
        <f>COUNTIF(I$2:I$292,AK180)</f>
        <v>1</v>
      </c>
      <c r="AQ180" s="202"/>
      <c r="AR180" s="184" t="s">
        <v>959</v>
      </c>
      <c r="BD180" s="78"/>
    </row>
    <row r="181" spans="28:56" ht="12" customHeight="1" thickBot="1">
      <c r="AB181" s="106"/>
      <c r="AC181" s="106"/>
      <c r="AD181" s="106"/>
      <c r="AE181" s="106"/>
      <c r="AF181" s="432"/>
      <c r="AG181" s="304" t="s">
        <v>336</v>
      </c>
      <c r="AH181" s="364" t="s">
        <v>451</v>
      </c>
      <c r="AI181" s="304" t="s">
        <v>336</v>
      </c>
      <c r="AJ181" s="267"/>
      <c r="AK181" s="305" t="s">
        <v>336</v>
      </c>
      <c r="AL181" s="306">
        <f t="shared" si="41"/>
        <v>178</v>
      </c>
      <c r="AM181" s="318"/>
      <c r="AN181" s="318"/>
      <c r="AO181" s="215" t="s">
        <v>413</v>
      </c>
      <c r="AP181" s="57">
        <f>COUNTIF(I$2:I$292,AK181)</f>
        <v>1</v>
      </c>
      <c r="AQ181" s="202"/>
      <c r="AR181" s="184" t="s">
        <v>965</v>
      </c>
      <c r="BD181" s="78"/>
    </row>
    <row r="182" spans="28:56" ht="12" customHeight="1" thickBot="1">
      <c r="AB182" s="115"/>
      <c r="AC182" s="115"/>
      <c r="AD182" s="115"/>
      <c r="AE182" s="106"/>
      <c r="AF182" s="432"/>
      <c r="AG182" s="304" t="s">
        <v>341</v>
      </c>
      <c r="AH182" s="364" t="s">
        <v>333</v>
      </c>
      <c r="AI182" s="304" t="s">
        <v>341</v>
      </c>
      <c r="AJ182" s="267"/>
      <c r="AK182" s="305" t="s">
        <v>341</v>
      </c>
      <c r="AL182" s="306">
        <f t="shared" si="41"/>
        <v>179</v>
      </c>
      <c r="AM182" s="318"/>
      <c r="AN182" s="318"/>
      <c r="AO182" s="215" t="s">
        <v>412</v>
      </c>
      <c r="AP182" s="57">
        <f>COUNTIF(I$2:I$292,AK182)</f>
        <v>1</v>
      </c>
      <c r="AQ182" s="202"/>
      <c r="AR182" s="184" t="s">
        <v>977</v>
      </c>
      <c r="BD182" s="78"/>
    </row>
    <row r="183" spans="28:56" ht="12" customHeight="1" thickBot="1">
      <c r="AB183" s="129"/>
      <c r="AC183" s="129"/>
      <c r="AD183" s="129"/>
      <c r="AE183" s="115"/>
      <c r="AF183" s="432"/>
      <c r="AG183" s="304" t="s">
        <v>327</v>
      </c>
      <c r="AH183" s="364" t="s">
        <v>321</v>
      </c>
      <c r="AI183" s="304" t="s">
        <v>327</v>
      </c>
      <c r="AJ183" s="267"/>
      <c r="AK183" s="305" t="s">
        <v>327</v>
      </c>
      <c r="AL183" s="306">
        <f t="shared" si="41"/>
        <v>180</v>
      </c>
      <c r="AM183" s="318"/>
      <c r="AN183" s="318"/>
      <c r="AO183" s="215" t="s">
        <v>414</v>
      </c>
      <c r="AP183" s="57">
        <f>COUNTIF(I$2:I$292,AK183)</f>
        <v>1</v>
      </c>
      <c r="AQ183" s="202"/>
      <c r="AR183" s="439"/>
      <c r="BD183" s="78"/>
    </row>
    <row r="184" spans="28:56" ht="12" customHeight="1" thickBot="1">
      <c r="AB184" s="106"/>
      <c r="AC184" s="106"/>
      <c r="AD184" s="106"/>
      <c r="AE184" s="129"/>
      <c r="AF184" s="432"/>
      <c r="AG184" s="304" t="s">
        <v>335</v>
      </c>
      <c r="AH184" s="364" t="s">
        <v>370</v>
      </c>
      <c r="AI184" s="304" t="s">
        <v>335</v>
      </c>
      <c r="AJ184" s="267"/>
      <c r="AK184" s="305" t="s">
        <v>335</v>
      </c>
      <c r="AL184" s="306">
        <f t="shared" si="41"/>
        <v>181</v>
      </c>
      <c r="AM184" s="318"/>
      <c r="AN184" s="318"/>
      <c r="AO184" s="215" t="s">
        <v>399</v>
      </c>
      <c r="AP184" s="57">
        <f>COUNTIF(I$2:I$292,AK184)</f>
        <v>1</v>
      </c>
      <c r="AQ184" s="202"/>
      <c r="AR184" s="184" t="s">
        <v>980</v>
      </c>
      <c r="BD184" s="78"/>
    </row>
    <row r="185" spans="28:56" ht="12" customHeight="1" thickBot="1">
      <c r="AB185" s="106"/>
      <c r="AC185" s="106"/>
      <c r="AD185" s="106"/>
      <c r="AE185" s="106"/>
      <c r="AF185" s="432"/>
      <c r="AG185" s="304" t="s">
        <v>342</v>
      </c>
      <c r="AH185" s="363" t="s">
        <v>334</v>
      </c>
      <c r="AI185" s="304" t="s">
        <v>342</v>
      </c>
      <c r="AJ185" s="267"/>
      <c r="AK185" s="305" t="s">
        <v>342</v>
      </c>
      <c r="AL185" s="306">
        <f t="shared" si="41"/>
        <v>182</v>
      </c>
      <c r="AM185" s="318"/>
      <c r="AN185" s="318"/>
      <c r="AO185" s="215" t="s">
        <v>400</v>
      </c>
      <c r="AP185" s="57">
        <f>COUNTIF(I$2:I$292,AK185)</f>
        <v>1</v>
      </c>
      <c r="AQ185" s="202"/>
      <c r="AR185" s="184" t="s">
        <v>983</v>
      </c>
      <c r="BD185" s="78"/>
    </row>
    <row r="186" spans="28:56" ht="12" customHeight="1" thickBot="1">
      <c r="AB186" s="106"/>
      <c r="AC186" s="106"/>
      <c r="AD186" s="106"/>
      <c r="AE186" s="106"/>
      <c r="AF186" s="432"/>
      <c r="AG186" s="304" t="s">
        <v>343</v>
      </c>
      <c r="AH186" s="363" t="s">
        <v>284</v>
      </c>
      <c r="AI186" s="304" t="s">
        <v>343</v>
      </c>
      <c r="AJ186" s="267"/>
      <c r="AK186" s="305" t="s">
        <v>343</v>
      </c>
      <c r="AL186" s="306">
        <f t="shared" si="41"/>
        <v>183</v>
      </c>
      <c r="AM186" s="318"/>
      <c r="AN186" s="318"/>
      <c r="AO186" s="215" t="s">
        <v>428</v>
      </c>
      <c r="AP186" s="57">
        <f>COUNTIF(I$2:I$292,AK186)</f>
        <v>1</v>
      </c>
      <c r="AQ186" s="202"/>
      <c r="AR186" s="440" t="s">
        <v>1067</v>
      </c>
      <c r="BD186" s="78"/>
    </row>
    <row r="187" spans="28:56" ht="12" customHeight="1" thickBot="1">
      <c r="AB187" s="129"/>
      <c r="AC187" s="129"/>
      <c r="AD187" s="129"/>
      <c r="AE187" s="106"/>
      <c r="AF187" s="433"/>
      <c r="AG187" s="304" t="s">
        <v>339</v>
      </c>
      <c r="AH187" s="363" t="s">
        <v>280</v>
      </c>
      <c r="AI187" s="304" t="s">
        <v>339</v>
      </c>
      <c r="AJ187" s="267"/>
      <c r="AK187" s="305" t="s">
        <v>339</v>
      </c>
      <c r="AL187" s="306">
        <f t="shared" si="41"/>
        <v>184</v>
      </c>
      <c r="AM187" s="318"/>
      <c r="AN187" s="318"/>
      <c r="AO187" s="215" t="s">
        <v>401</v>
      </c>
      <c r="AP187" s="57">
        <f>COUNTIF(I$2:I$292,AK187)</f>
        <v>1</v>
      </c>
      <c r="AQ187" s="202"/>
      <c r="AR187" s="440" t="s">
        <v>1070</v>
      </c>
      <c r="BD187" s="78"/>
    </row>
    <row r="188" spans="28:56" ht="12" customHeight="1" thickBot="1">
      <c r="AB188" s="106"/>
      <c r="AC188" s="106"/>
      <c r="AD188" s="106"/>
      <c r="AE188" s="115"/>
      <c r="AF188" s="428"/>
      <c r="AG188" s="309" t="s">
        <v>328</v>
      </c>
      <c r="AH188" s="365" t="s">
        <v>351</v>
      </c>
      <c r="AI188" s="309" t="s">
        <v>328</v>
      </c>
      <c r="AJ188" s="310"/>
      <c r="AK188" s="311" t="s">
        <v>328</v>
      </c>
      <c r="AL188" s="312">
        <f t="shared" si="41"/>
        <v>185</v>
      </c>
      <c r="AM188" s="320"/>
      <c r="AN188" s="320"/>
      <c r="AO188" s="321" t="s">
        <v>404</v>
      </c>
      <c r="AP188" s="57">
        <f>COUNTIF(I$2:I$292,AK188)</f>
        <v>1</v>
      </c>
      <c r="AQ188" s="202"/>
      <c r="AR188" s="206" t="s">
        <v>500</v>
      </c>
      <c r="BD188" s="78"/>
    </row>
    <row r="189" spans="28:56" ht="12" customHeight="1" thickBot="1">
      <c r="AB189" s="106"/>
      <c r="AC189" s="106"/>
      <c r="AD189" s="106"/>
      <c r="AE189" s="129"/>
      <c r="AF189" s="429"/>
      <c r="AG189" s="309" t="s">
        <v>344</v>
      </c>
      <c r="AH189" s="366" t="s">
        <v>291</v>
      </c>
      <c r="AI189" s="309" t="s">
        <v>344</v>
      </c>
      <c r="AJ189" s="310"/>
      <c r="AK189" s="311" t="s">
        <v>344</v>
      </c>
      <c r="AL189" s="312">
        <f t="shared" si="41"/>
        <v>186</v>
      </c>
      <c r="AM189" s="320"/>
      <c r="AN189" s="320"/>
      <c r="AO189" s="314" t="s">
        <v>427</v>
      </c>
      <c r="AP189" s="57">
        <f>COUNTIF(I$2:I$292,AK189)</f>
        <v>1</v>
      </c>
      <c r="AQ189" s="202"/>
      <c r="AR189" s="184" t="s">
        <v>1077</v>
      </c>
      <c r="BD189" s="78"/>
    </row>
    <row r="190" spans="28:56" ht="12" customHeight="1" thickBot="1">
      <c r="AB190" s="106"/>
      <c r="AC190" s="106"/>
      <c r="AD190" s="106"/>
      <c r="AE190" s="106"/>
      <c r="AF190" s="429"/>
      <c r="AG190" s="309" t="s">
        <v>329</v>
      </c>
      <c r="AH190" s="365" t="s">
        <v>355</v>
      </c>
      <c r="AI190" s="309" t="s">
        <v>329</v>
      </c>
      <c r="AJ190" s="310"/>
      <c r="AK190" s="311" t="s">
        <v>329</v>
      </c>
      <c r="AL190" s="312">
        <f t="shared" si="41"/>
        <v>187</v>
      </c>
      <c r="AM190" s="320"/>
      <c r="AN190" s="320"/>
      <c r="AO190" s="314" t="s">
        <v>402</v>
      </c>
      <c r="AP190" s="57">
        <f>COUNTIF(I$2:I$292,AK190)</f>
        <v>1</v>
      </c>
      <c r="AQ190" s="202"/>
      <c r="AR190" s="184" t="s">
        <v>1083</v>
      </c>
      <c r="BD190" s="79"/>
    </row>
    <row r="191" spans="28:56" ht="12" customHeight="1" thickBot="1">
      <c r="AB191" s="106"/>
      <c r="AC191" s="106"/>
      <c r="AD191" s="130"/>
      <c r="AE191" s="106"/>
      <c r="AF191" s="429"/>
      <c r="AG191" s="310" t="s">
        <v>330</v>
      </c>
      <c r="AH191" s="366" t="s">
        <v>356</v>
      </c>
      <c r="AI191" s="310" t="s">
        <v>330</v>
      </c>
      <c r="AJ191" s="310"/>
      <c r="AK191" s="311" t="s">
        <v>330</v>
      </c>
      <c r="AL191" s="312">
        <f t="shared" si="41"/>
        <v>188</v>
      </c>
      <c r="AM191" s="320"/>
      <c r="AN191" s="320"/>
      <c r="AO191" s="314" t="s">
        <v>406</v>
      </c>
      <c r="AP191" s="57">
        <f>COUNTIF(I$2:I$292,AK191)</f>
        <v>1</v>
      </c>
      <c r="AQ191" s="202"/>
      <c r="AR191" s="261" t="s">
        <v>500</v>
      </c>
      <c r="BD191" s="78"/>
    </row>
    <row r="192" spans="28:56" ht="12" customHeight="1" thickBot="1">
      <c r="AB192" s="106"/>
      <c r="AC192" s="106"/>
      <c r="AD192" s="130"/>
      <c r="AE192" s="106"/>
      <c r="AF192" s="429"/>
      <c r="AG192" s="309" t="s">
        <v>345</v>
      </c>
      <c r="AH192" s="366" t="s">
        <v>350</v>
      </c>
      <c r="AI192" s="309" t="s">
        <v>345</v>
      </c>
      <c r="AJ192" s="310"/>
      <c r="AK192" s="311" t="s">
        <v>345</v>
      </c>
      <c r="AL192" s="312">
        <f t="shared" si="41"/>
        <v>189</v>
      </c>
      <c r="AM192" s="320"/>
      <c r="AN192" s="320"/>
      <c r="AO192" s="314" t="s">
        <v>405</v>
      </c>
      <c r="AP192" s="57">
        <f>COUNTIF(I$2:I$292,AK192)</f>
        <v>1</v>
      </c>
      <c r="AQ192" s="202"/>
      <c r="AR192" s="184" t="s">
        <v>1093</v>
      </c>
      <c r="BD192" s="78"/>
    </row>
    <row r="193" spans="27:56" ht="12" customHeight="1" thickBot="1">
      <c r="AB193" s="106"/>
      <c r="AC193" s="106"/>
      <c r="AD193" s="106"/>
      <c r="AE193" s="129"/>
      <c r="AF193" s="429"/>
      <c r="AG193" s="309" t="s">
        <v>346</v>
      </c>
      <c r="AH193" s="365" t="s">
        <v>352</v>
      </c>
      <c r="AI193" s="309" t="s">
        <v>346</v>
      </c>
      <c r="AJ193" s="310"/>
      <c r="AK193" s="311" t="s">
        <v>346</v>
      </c>
      <c r="AL193" s="312">
        <f t="shared" si="41"/>
        <v>190</v>
      </c>
      <c r="AM193" s="320"/>
      <c r="AN193" s="320"/>
      <c r="AO193" s="314" t="s">
        <v>415</v>
      </c>
      <c r="AP193" s="57">
        <f>COUNTIF(I$2:I$292,AK193)</f>
        <v>1</v>
      </c>
      <c r="AQ193" s="202"/>
      <c r="AR193" s="184" t="s">
        <v>1096</v>
      </c>
      <c r="BD193" s="79"/>
    </row>
    <row r="194" spans="27:56" ht="12" customHeight="1" thickBot="1">
      <c r="AB194" s="106"/>
      <c r="AC194" s="106"/>
      <c r="AD194" s="106"/>
      <c r="AE194" s="106"/>
      <c r="AF194" s="429"/>
      <c r="AG194" s="309" t="s">
        <v>347</v>
      </c>
      <c r="AH194" s="366" t="s">
        <v>316</v>
      </c>
      <c r="AI194" s="309" t="s">
        <v>347</v>
      </c>
      <c r="AJ194" s="310"/>
      <c r="AK194" s="311" t="s">
        <v>347</v>
      </c>
      <c r="AL194" s="312">
        <f t="shared" si="41"/>
        <v>191</v>
      </c>
      <c r="AM194" s="320"/>
      <c r="AN194" s="320"/>
      <c r="AO194" s="314" t="s">
        <v>431</v>
      </c>
      <c r="AP194" s="57">
        <f>COUNTIF(I$2:I$292,AK194)</f>
        <v>1</v>
      </c>
      <c r="AQ194" s="202"/>
      <c r="AR194" s="184" t="s">
        <v>1099</v>
      </c>
      <c r="BD194" s="78"/>
    </row>
    <row r="195" spans="27:56" ht="12" customHeight="1" thickBot="1">
      <c r="AB195" s="106"/>
      <c r="AC195" s="106"/>
      <c r="AD195" s="130"/>
      <c r="AE195" s="106"/>
      <c r="AF195" s="429"/>
      <c r="AG195" s="309" t="s">
        <v>348</v>
      </c>
      <c r="AH195" s="365" t="s">
        <v>353</v>
      </c>
      <c r="AI195" s="309" t="s">
        <v>348</v>
      </c>
      <c r="AJ195" s="310"/>
      <c r="AK195" s="311" t="s">
        <v>348</v>
      </c>
      <c r="AL195" s="312">
        <f t="shared" si="41"/>
        <v>192</v>
      </c>
      <c r="AM195" s="320"/>
      <c r="AN195" s="320"/>
      <c r="AO195" s="314" t="s">
        <v>418</v>
      </c>
      <c r="AP195" s="57">
        <f>COUNTIF(I$2:I$292,AK195)</f>
        <v>1</v>
      </c>
      <c r="AQ195" s="202"/>
      <c r="AR195" s="206" t="s">
        <v>500</v>
      </c>
    </row>
    <row r="196" spans="27:56" ht="12" customHeight="1" thickBot="1">
      <c r="AB196" s="106"/>
      <c r="AC196" s="106"/>
      <c r="AD196" s="106"/>
      <c r="AE196" s="106"/>
      <c r="AF196" s="429"/>
      <c r="AG196" s="309" t="s">
        <v>349</v>
      </c>
      <c r="AH196" s="365" t="s">
        <v>318</v>
      </c>
      <c r="AI196" s="309" t="s">
        <v>349</v>
      </c>
      <c r="AJ196" s="310"/>
      <c r="AK196" s="311" t="s">
        <v>349</v>
      </c>
      <c r="AL196" s="312">
        <f t="shared" si="41"/>
        <v>193</v>
      </c>
      <c r="AM196" s="320"/>
      <c r="AN196" s="320"/>
      <c r="AO196" s="314" t="s">
        <v>417</v>
      </c>
      <c r="AP196" s="57">
        <f>COUNTIF(I$2:I$292,AK196)</f>
        <v>1</v>
      </c>
      <c r="AQ196" s="202"/>
      <c r="AR196" s="440"/>
    </row>
    <row r="197" spans="27:56" ht="12" customHeight="1" thickBot="1">
      <c r="AB197" s="106"/>
      <c r="AC197" s="106"/>
      <c r="AD197" s="106"/>
      <c r="AE197" s="130"/>
      <c r="AF197" s="429"/>
      <c r="AG197" s="309" t="s">
        <v>331</v>
      </c>
      <c r="AH197" s="365" t="s">
        <v>317</v>
      </c>
      <c r="AI197" s="309" t="s">
        <v>331</v>
      </c>
      <c r="AJ197" s="310"/>
      <c r="AK197" s="311" t="s">
        <v>331</v>
      </c>
      <c r="AL197" s="312">
        <f t="shared" si="41"/>
        <v>194</v>
      </c>
      <c r="AM197" s="320"/>
      <c r="AN197" s="320"/>
      <c r="AO197" s="314" t="s">
        <v>416</v>
      </c>
      <c r="AP197" s="57">
        <f>COUNTIF(I$2:I$292,AK197)</f>
        <v>1</v>
      </c>
      <c r="AQ197" s="202"/>
      <c r="AV197" s="260" t="s">
        <v>1117</v>
      </c>
    </row>
    <row r="198" spans="27:56" ht="12" customHeight="1" thickBot="1">
      <c r="AB198" s="106"/>
      <c r="AC198" s="106"/>
      <c r="AD198" s="106"/>
      <c r="AE198" s="131"/>
      <c r="AF198" s="430"/>
      <c r="AG198" s="309" t="s">
        <v>354</v>
      </c>
      <c r="AH198" s="365" t="s">
        <v>502</v>
      </c>
      <c r="AI198" s="309" t="s">
        <v>354</v>
      </c>
      <c r="AJ198" s="310"/>
      <c r="AK198" s="311" t="s">
        <v>354</v>
      </c>
      <c r="AL198" s="312">
        <f t="shared" si="41"/>
        <v>195</v>
      </c>
      <c r="AM198" s="320"/>
      <c r="AN198" s="320"/>
      <c r="AO198" s="314" t="s">
        <v>407</v>
      </c>
      <c r="AP198" s="57">
        <f>COUNTIF(I$2:I$292,AK198)</f>
        <v>1</v>
      </c>
      <c r="AQ198" s="202"/>
      <c r="AR198" s="440" t="s">
        <v>1119</v>
      </c>
    </row>
    <row r="199" spans="27:56" ht="12" customHeight="1" thickBot="1">
      <c r="AB199" s="106"/>
      <c r="AC199" s="106"/>
      <c r="AD199" s="106"/>
      <c r="AE199" s="106"/>
      <c r="AF199" s="428"/>
      <c r="AG199" s="304" t="s">
        <v>359</v>
      </c>
      <c r="AH199" s="363" t="s">
        <v>293</v>
      </c>
      <c r="AI199" s="304" t="s">
        <v>359</v>
      </c>
      <c r="AJ199" s="267"/>
      <c r="AK199" s="305" t="s">
        <v>359</v>
      </c>
      <c r="AL199" s="306">
        <f t="shared" si="41"/>
        <v>196</v>
      </c>
      <c r="AM199" s="318"/>
      <c r="AN199" s="318"/>
      <c r="AO199" s="215" t="s">
        <v>429</v>
      </c>
      <c r="AP199" s="57">
        <f>COUNTIF(I$2:I$292,AK199)</f>
        <v>1</v>
      </c>
      <c r="AQ199" s="202"/>
      <c r="AR199" s="261" t="s">
        <v>500</v>
      </c>
    </row>
    <row r="200" spans="27:56" ht="12" customHeight="1" thickBot="1">
      <c r="AB200" s="106"/>
      <c r="AC200" s="106"/>
      <c r="AD200" s="130"/>
      <c r="AE200" s="106"/>
      <c r="AF200" s="429"/>
      <c r="AG200" s="304" t="s">
        <v>360</v>
      </c>
      <c r="AH200" s="363" t="s">
        <v>294</v>
      </c>
      <c r="AI200" s="304" t="s">
        <v>360</v>
      </c>
      <c r="AJ200" s="267"/>
      <c r="AK200" s="305" t="s">
        <v>360</v>
      </c>
      <c r="AL200" s="306">
        <f t="shared" si="41"/>
        <v>197</v>
      </c>
      <c r="AM200" s="318"/>
      <c r="AN200" s="318"/>
      <c r="AO200" s="215" t="s">
        <v>419</v>
      </c>
      <c r="AP200" s="57">
        <f>COUNTIF(I$2:I$292,AK200)</f>
        <v>1</v>
      </c>
      <c r="AQ200" s="202"/>
      <c r="AR200" s="206"/>
    </row>
    <row r="201" spans="27:56" ht="12" customHeight="1" thickBot="1">
      <c r="AB201" s="106"/>
      <c r="AC201" s="106"/>
      <c r="AD201" s="106"/>
      <c r="AE201" s="130"/>
      <c r="AF201" s="429"/>
      <c r="AG201" s="304" t="s">
        <v>362</v>
      </c>
      <c r="AH201" s="363" t="s">
        <v>287</v>
      </c>
      <c r="AI201" s="304" t="s">
        <v>362</v>
      </c>
      <c r="AJ201" s="267"/>
      <c r="AK201" s="305" t="s">
        <v>362</v>
      </c>
      <c r="AL201" s="306">
        <f t="shared" si="41"/>
        <v>198</v>
      </c>
      <c r="AM201" s="318"/>
      <c r="AN201" s="318"/>
      <c r="AO201" s="215" t="s">
        <v>430</v>
      </c>
      <c r="AP201" s="57">
        <f>COUNTIF(I$2:I$292,AK201)</f>
        <v>1</v>
      </c>
      <c r="AQ201" s="202"/>
    </row>
    <row r="202" spans="27:56" ht="12" customHeight="1" thickBot="1">
      <c r="AB202" s="106"/>
      <c r="AC202" s="106"/>
      <c r="AD202" s="106"/>
      <c r="AE202" s="106"/>
      <c r="AF202" s="429"/>
      <c r="AG202" s="267" t="s">
        <v>364</v>
      </c>
      <c r="AH202" s="363" t="s">
        <v>282</v>
      </c>
      <c r="AI202" s="267" t="s">
        <v>364</v>
      </c>
      <c r="AJ202" s="267"/>
      <c r="AK202" s="305" t="s">
        <v>364</v>
      </c>
      <c r="AL202" s="306">
        <f t="shared" si="41"/>
        <v>199</v>
      </c>
      <c r="AM202" s="318"/>
      <c r="AN202" s="318"/>
      <c r="AO202" s="215" t="s">
        <v>420</v>
      </c>
      <c r="AP202" s="57">
        <f>COUNTIF(I$2:I$292,AK202)</f>
        <v>1</v>
      </c>
      <c r="AQ202" s="202"/>
    </row>
    <row r="203" spans="27:56" ht="12" customHeight="1" thickBot="1">
      <c r="AA203" s="106"/>
      <c r="AB203" s="106"/>
      <c r="AC203" s="106"/>
      <c r="AD203" s="106"/>
      <c r="AE203" s="106"/>
      <c r="AF203" s="429"/>
      <c r="AG203" s="267" t="s">
        <v>365</v>
      </c>
      <c r="AH203" s="363" t="s">
        <v>455</v>
      </c>
      <c r="AI203" s="267" t="s">
        <v>365</v>
      </c>
      <c r="AJ203" s="267"/>
      <c r="AK203" s="305" t="s">
        <v>365</v>
      </c>
      <c r="AL203" s="306">
        <f t="shared" si="41"/>
        <v>200</v>
      </c>
      <c r="AM203" s="318"/>
      <c r="AN203" s="318"/>
      <c r="AO203" s="215" t="s">
        <v>408</v>
      </c>
      <c r="AP203" s="57">
        <f>COUNTIF(I$2:I$292,AK203)</f>
        <v>1</v>
      </c>
      <c r="AQ203" s="202"/>
    </row>
    <row r="204" spans="27:56" ht="12" customHeight="1" thickBot="1">
      <c r="AE204" s="106"/>
      <c r="AF204" s="429"/>
      <c r="AG204" s="304" t="s">
        <v>363</v>
      </c>
      <c r="AH204" s="363" t="s">
        <v>292</v>
      </c>
      <c r="AI204" s="304" t="s">
        <v>363</v>
      </c>
      <c r="AJ204" s="267"/>
      <c r="AK204" s="305" t="s">
        <v>363</v>
      </c>
      <c r="AL204" s="306">
        <f t="shared" si="41"/>
        <v>201</v>
      </c>
      <c r="AM204" s="318"/>
      <c r="AN204" s="318"/>
      <c r="AO204" s="215" t="s">
        <v>421</v>
      </c>
      <c r="AP204" s="57">
        <f>COUNTIF(I$2:I$292,AK204)</f>
        <v>1</v>
      </c>
      <c r="AQ204" s="202"/>
    </row>
    <row r="205" spans="27:56" ht="12" customHeight="1" thickBot="1">
      <c r="AE205" s="106"/>
      <c r="AF205" s="429"/>
      <c r="AG205" s="304" t="s">
        <v>358</v>
      </c>
      <c r="AH205" s="363" t="s">
        <v>357</v>
      </c>
      <c r="AI205" s="304" t="s">
        <v>358</v>
      </c>
      <c r="AJ205" s="267"/>
      <c r="AK205" s="305" t="s">
        <v>358</v>
      </c>
      <c r="AL205" s="306">
        <f t="shared" si="41"/>
        <v>202</v>
      </c>
      <c r="AM205" s="318"/>
      <c r="AN205" s="318"/>
      <c r="AO205" s="215" t="s">
        <v>409</v>
      </c>
      <c r="AP205" s="57">
        <f>COUNTIF(I$2:I$292,AK205)</f>
        <v>1</v>
      </c>
      <c r="AQ205" s="202"/>
    </row>
    <row r="206" spans="27:56" ht="12" customHeight="1" thickBot="1">
      <c r="AE206" s="130"/>
      <c r="AF206" s="429"/>
      <c r="AG206" s="304" t="s">
        <v>366</v>
      </c>
      <c r="AH206" s="363" t="s">
        <v>289</v>
      </c>
      <c r="AI206" s="304" t="s">
        <v>366</v>
      </c>
      <c r="AJ206" s="267"/>
      <c r="AK206" s="305" t="s">
        <v>366</v>
      </c>
      <c r="AL206" s="306">
        <f t="shared" si="41"/>
        <v>203</v>
      </c>
      <c r="AM206" s="318"/>
      <c r="AN206" s="318"/>
      <c r="AO206" s="319" t="s">
        <v>410</v>
      </c>
      <c r="AP206" s="57">
        <f>COUNTIF(I$2:I$292,AK206)</f>
        <v>1</v>
      </c>
      <c r="AQ206" s="202"/>
    </row>
    <row r="207" spans="27:56" ht="12" customHeight="1" thickBot="1">
      <c r="AE207" s="106"/>
      <c r="AF207" s="429"/>
      <c r="AG207" s="304" t="s">
        <v>361</v>
      </c>
      <c r="AH207" s="363" t="s">
        <v>290</v>
      </c>
      <c r="AI207" s="304" t="s">
        <v>361</v>
      </c>
      <c r="AJ207" s="267"/>
      <c r="AK207" s="305" t="s">
        <v>361</v>
      </c>
      <c r="AL207" s="306">
        <f t="shared" si="41"/>
        <v>204</v>
      </c>
      <c r="AM207" s="318"/>
      <c r="AN207" s="318"/>
      <c r="AO207" s="215" t="s">
        <v>422</v>
      </c>
      <c r="AP207" s="57">
        <f>COUNTIF(I$2:I$292,AK207)</f>
        <v>1</v>
      </c>
      <c r="AQ207" s="202"/>
    </row>
    <row r="208" spans="27:56" ht="12" customHeight="1" thickBot="1">
      <c r="AE208" s="106"/>
      <c r="AF208" s="429"/>
      <c r="AG208" s="304" t="s">
        <v>367</v>
      </c>
      <c r="AH208" s="363" t="s">
        <v>295</v>
      </c>
      <c r="AI208" s="304" t="s">
        <v>367</v>
      </c>
      <c r="AJ208" s="267"/>
      <c r="AK208" s="305" t="s">
        <v>367</v>
      </c>
      <c r="AL208" s="306">
        <f t="shared" si="41"/>
        <v>205</v>
      </c>
      <c r="AM208" s="318"/>
      <c r="AN208" s="318"/>
      <c r="AO208" s="215" t="s">
        <v>411</v>
      </c>
      <c r="AP208" s="57">
        <f>COUNTIF(I$2:I$292,AK208)</f>
        <v>1</v>
      </c>
      <c r="AQ208" s="202"/>
    </row>
    <row r="209" spans="31:43" ht="12" customHeight="1" thickBot="1">
      <c r="AE209" s="106"/>
      <c r="AF209" s="429"/>
      <c r="AG209" s="304" t="s">
        <v>368</v>
      </c>
      <c r="AH209" s="363" t="s">
        <v>288</v>
      </c>
      <c r="AI209" s="304" t="s">
        <v>368</v>
      </c>
      <c r="AJ209" s="267"/>
      <c r="AK209" s="305" t="s">
        <v>368</v>
      </c>
      <c r="AL209" s="306">
        <f>AL208+1</f>
        <v>206</v>
      </c>
      <c r="AM209" s="318"/>
      <c r="AN209" s="318"/>
      <c r="AO209" s="215" t="s">
        <v>423</v>
      </c>
      <c r="AP209" s="57">
        <f>COUNTIF(I$2:I$292,AK209)</f>
        <v>1</v>
      </c>
      <c r="AQ209" s="202"/>
    </row>
    <row r="210" spans="31:43" ht="12" customHeight="1" thickBot="1">
      <c r="AF210" s="430"/>
      <c r="AG210" s="304" t="s">
        <v>369</v>
      </c>
      <c r="AH210" s="363" t="s">
        <v>286</v>
      </c>
      <c r="AI210" s="304" t="s">
        <v>369</v>
      </c>
      <c r="AJ210" s="267"/>
      <c r="AK210" s="305" t="s">
        <v>369</v>
      </c>
      <c r="AL210" s="306">
        <f>AL209+1</f>
        <v>207</v>
      </c>
      <c r="AM210" s="318"/>
      <c r="AN210" s="318"/>
      <c r="AO210" s="322" t="s">
        <v>424</v>
      </c>
      <c r="AP210" s="57">
        <f>COUNTIF(I$2:I$292,AK210)</f>
        <v>1</v>
      </c>
      <c r="AQ210" s="202"/>
    </row>
    <row r="265" spans="59:59" ht="12" customHeight="1">
      <c r="BG265" s="50">
        <v>0</v>
      </c>
    </row>
    <row r="266" spans="59:59" ht="12" customHeight="1">
      <c r="BG266" s="50">
        <v>0</v>
      </c>
    </row>
    <row r="267" spans="59:59" ht="12" customHeight="1">
      <c r="BG267" s="50">
        <v>0</v>
      </c>
    </row>
    <row r="268" spans="59:59" ht="12" customHeight="1">
      <c r="BG268" s="50">
        <v>0</v>
      </c>
    </row>
    <row r="269" spans="59:59" ht="12" customHeight="1">
      <c r="BG269" s="50">
        <v>0</v>
      </c>
    </row>
    <row r="270" spans="59:59" ht="12" customHeight="1">
      <c r="BG270" s="50">
        <v>0</v>
      </c>
    </row>
    <row r="271" spans="59:59" ht="12" customHeight="1">
      <c r="BG271" s="50">
        <v>0</v>
      </c>
    </row>
    <row r="272" spans="59:59" ht="12" customHeight="1">
      <c r="BG272" s="50">
        <v>0</v>
      </c>
    </row>
    <row r="273" spans="59:59" ht="12" customHeight="1">
      <c r="BG273" s="50">
        <v>0</v>
      </c>
    </row>
    <row r="274" spans="59:59" ht="12" customHeight="1">
      <c r="BG274" s="50">
        <v>0</v>
      </c>
    </row>
    <row r="275" spans="59:59" ht="12" customHeight="1">
      <c r="BG275" s="50">
        <v>0</v>
      </c>
    </row>
    <row r="276" spans="59:59" ht="12" customHeight="1">
      <c r="BG276" s="50">
        <v>0</v>
      </c>
    </row>
    <row r="277" spans="59:59" ht="12" customHeight="1">
      <c r="BG277" s="50">
        <v>0</v>
      </c>
    </row>
    <row r="278" spans="59:59" ht="12" customHeight="1">
      <c r="BG278" s="50">
        <v>0</v>
      </c>
    </row>
    <row r="279" spans="59:59" ht="12" customHeight="1">
      <c r="BG279" s="50">
        <v>0</v>
      </c>
    </row>
    <row r="280" spans="59:59" ht="12" customHeight="1">
      <c r="BG280" s="50">
        <v>0</v>
      </c>
    </row>
    <row r="281" spans="59:59" ht="12" customHeight="1">
      <c r="BG281" s="50">
        <v>0</v>
      </c>
    </row>
    <row r="282" spans="59:59" ht="12" customHeight="1">
      <c r="BG282" s="50">
        <v>0</v>
      </c>
    </row>
    <row r="283" spans="59:59" ht="12" customHeight="1">
      <c r="BG283" s="50">
        <v>0</v>
      </c>
    </row>
    <row r="284" spans="59:59" ht="12" customHeight="1">
      <c r="BG284" s="50">
        <v>0</v>
      </c>
    </row>
    <row r="285" spans="59:59" ht="12" customHeight="1">
      <c r="BG285" s="50">
        <v>0</v>
      </c>
    </row>
    <row r="286" spans="59:59" ht="12" customHeight="1">
      <c r="BG286" s="50">
        <v>0</v>
      </c>
    </row>
    <row r="287" spans="59:59" ht="12" customHeight="1">
      <c r="BG287" s="50">
        <v>0</v>
      </c>
    </row>
    <row r="288" spans="59:59" ht="12" customHeight="1">
      <c r="BG288" s="50">
        <v>0</v>
      </c>
    </row>
    <row r="289" spans="59:59" ht="12" customHeight="1">
      <c r="BG289" s="50">
        <v>0</v>
      </c>
    </row>
    <row r="290" spans="59:59" ht="12" customHeight="1">
      <c r="BG290" s="50">
        <v>0</v>
      </c>
    </row>
    <row r="291" spans="59:59" ht="12" customHeight="1">
      <c r="BG291" s="50">
        <v>0</v>
      </c>
    </row>
    <row r="292" spans="59:59" ht="12" customHeight="1">
      <c r="BG292" s="50">
        <v>0</v>
      </c>
    </row>
    <row r="293" spans="59:59" ht="12" customHeight="1">
      <c r="BG293" s="50">
        <v>0</v>
      </c>
    </row>
    <row r="294" spans="59:59" ht="12" customHeight="1">
      <c r="BG294" s="50">
        <v>0</v>
      </c>
    </row>
  </sheetData>
  <sortState ref="AR74:AR75">
    <sortCondition ref="AR75"/>
  </sortState>
  <mergeCells count="56">
    <mergeCell ref="AF188:AF198"/>
    <mergeCell ref="AF199:AF210"/>
    <mergeCell ref="AF145:AF153"/>
    <mergeCell ref="AF154:AF161"/>
    <mergeCell ref="AF162:AF168"/>
    <mergeCell ref="AF169:AF187"/>
    <mergeCell ref="AF80:AF105"/>
    <mergeCell ref="AF106:AF116"/>
    <mergeCell ref="AF117:AF132"/>
    <mergeCell ref="AF133:AF144"/>
    <mergeCell ref="AF23:AF28"/>
    <mergeCell ref="N61:Q61"/>
    <mergeCell ref="N51:Q51"/>
    <mergeCell ref="AF3:AF14"/>
    <mergeCell ref="AF62:AF79"/>
    <mergeCell ref="H48:H54"/>
    <mergeCell ref="H41:H47"/>
    <mergeCell ref="AF37:AF61"/>
    <mergeCell ref="AF29:AF36"/>
    <mergeCell ref="H55:H59"/>
    <mergeCell ref="H12:H19"/>
    <mergeCell ref="N62:Q62"/>
    <mergeCell ref="N52:Q52"/>
    <mergeCell ref="AF15:AF22"/>
    <mergeCell ref="N31:Q31"/>
    <mergeCell ref="N41:Q41"/>
    <mergeCell ref="C60:H60"/>
    <mergeCell ref="H20:H26"/>
    <mergeCell ref="H33:H40"/>
    <mergeCell ref="H27:H31"/>
    <mergeCell ref="B1:H1"/>
    <mergeCell ref="H3:H11"/>
    <mergeCell ref="P3:P7"/>
    <mergeCell ref="Q3:Q7"/>
    <mergeCell ref="N2:Q2"/>
    <mergeCell ref="N3:N7"/>
    <mergeCell ref="O3:O7"/>
    <mergeCell ref="M11:N11"/>
    <mergeCell ref="O11:Q11"/>
    <mergeCell ref="N10:Q10"/>
    <mergeCell ref="N1:Q1"/>
    <mergeCell ref="U28:W28"/>
    <mergeCell ref="U94:W94"/>
    <mergeCell ref="U95:W95"/>
    <mergeCell ref="U57:W57"/>
    <mergeCell ref="U58:W58"/>
    <mergeCell ref="N16:Q16"/>
    <mergeCell ref="M13:N13"/>
    <mergeCell ref="M12:N12"/>
    <mergeCell ref="O12:Q12"/>
    <mergeCell ref="O13:Q13"/>
    <mergeCell ref="N17:Q17"/>
    <mergeCell ref="N22:Q22"/>
    <mergeCell ref="N32:Q32"/>
    <mergeCell ref="N42:Q42"/>
    <mergeCell ref="N21:Q21"/>
  </mergeCells>
  <phoneticPr fontId="0" type="noConversion"/>
  <conditionalFormatting sqref="Q8:R8 Q19:R19 Q24:R24 Q34:R34 Q44:R44 Q54:R54 Q64:R64">
    <cfRule type="cellIs" dxfId="2" priority="182" stopIfTrue="1" operator="equal">
      <formula>"H"</formula>
    </cfRule>
    <cfRule type="cellIs" dxfId="1" priority="183" stopIfTrue="1" operator="equal">
      <formula>"M"</formula>
    </cfRule>
    <cfRule type="cellIs" dxfId="0" priority="184" stopIfTrue="1" operator="equal">
      <formula>"L"</formula>
    </cfRule>
  </conditionalFormatting>
  <conditionalFormatting sqref="AD31 AE34 S2:S130 M25 M35 M45 M14:M20 M3:M9 V2:V27 V113:AD121 V62:V93 V31:V56">
    <cfRule type="colorScale" priority="20">
      <colorScale>
        <cfvo type="num" val="1"/>
        <cfvo type="percentile" val="50"/>
        <cfvo type="num" val="4"/>
        <color rgb="FF63BE7B"/>
        <color rgb="FFFFEB84"/>
        <color rgb="FFF8696B"/>
      </colorScale>
    </cfRule>
  </conditionalFormatting>
  <conditionalFormatting sqref="B3:B53">
    <cfRule type="colorScale" priority="185">
      <colorScale>
        <cfvo type="min" val="0"/>
        <cfvo type="max" val="0"/>
        <color rgb="FFFCFCFF"/>
        <color rgb="FFF8696B"/>
      </colorScale>
    </cfRule>
  </conditionalFormatting>
  <conditionalFormatting sqref="P73:P88">
    <cfRule type="colorScale" priority="10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Q72:R88">
    <cfRule type="colorScale" priority="9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P72:P87">
    <cfRule type="colorScale" priority="8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pageMargins left="0.39370078740157483" right="0.39370078740157483" top="0.39370078740157483" bottom="0.39370078740157483" header="0.39370078740157483" footer="0.39370078740157483"/>
  <pageSetup paperSize="8" scale="35" fitToHeight="2" orientation="landscape" verticalDpi="4" r:id="rId1"/>
  <headerFooter alignWithMargins="0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84"/>
  <sheetViews>
    <sheetView workbookViewId="0">
      <selection activeCell="AL25" sqref="AL25"/>
    </sheetView>
  </sheetViews>
  <sheetFormatPr defaultRowHeight="12.75"/>
  <cols>
    <col min="1" max="1" width="1.42578125" style="6" customWidth="1"/>
    <col min="2" max="2" width="2.5703125" style="167" customWidth="1"/>
    <col min="3" max="7" width="2.85546875" style="106" customWidth="1"/>
    <col min="8" max="8" width="2.5703125" style="8" customWidth="1"/>
    <col min="9" max="9" width="3.85546875" style="5" customWidth="1"/>
    <col min="11" max="11" width="1.42578125" style="6" customWidth="1"/>
    <col min="12" max="12" width="2.5703125" style="167" customWidth="1"/>
    <col min="13" max="17" width="2.85546875" style="106" customWidth="1"/>
    <col min="18" max="18" width="2.5703125" style="8" customWidth="1"/>
    <col min="19" max="19" width="3.85546875" style="5" customWidth="1"/>
    <col min="21" max="21" width="1.42578125" style="6" customWidth="1"/>
    <col min="22" max="22" width="2.5703125" style="167" customWidth="1"/>
    <col min="23" max="27" width="2.85546875" style="106" customWidth="1"/>
    <col min="28" max="28" width="2.5703125" style="8" customWidth="1"/>
    <col min="29" max="29" width="3.85546875" style="5" customWidth="1"/>
    <col min="31" max="31" width="1.42578125" style="6" customWidth="1"/>
    <col min="32" max="32" width="2.5703125" style="167" customWidth="1"/>
    <col min="33" max="37" width="2.85546875" style="106" customWidth="1"/>
    <col min="38" max="38" width="2.5703125" style="8" customWidth="1"/>
    <col min="39" max="39" width="3.85546875" style="5" customWidth="1"/>
  </cols>
  <sheetData>
    <row r="1" spans="2:39" ht="13.5" thickBot="1">
      <c r="B1" s="381" t="s">
        <v>462</v>
      </c>
      <c r="C1" s="382"/>
      <c r="D1" s="382"/>
      <c r="E1" s="382"/>
      <c r="F1" s="382"/>
      <c r="G1" s="382"/>
      <c r="H1" s="383"/>
      <c r="L1" s="381" t="s">
        <v>462</v>
      </c>
      <c r="M1" s="382"/>
      <c r="N1" s="382"/>
      <c r="O1" s="382"/>
      <c r="P1" s="382"/>
      <c r="Q1" s="382"/>
      <c r="R1" s="383"/>
      <c r="V1" s="381" t="s">
        <v>462</v>
      </c>
      <c r="W1" s="382"/>
      <c r="X1" s="382"/>
      <c r="Y1" s="382"/>
      <c r="Z1" s="382"/>
      <c r="AA1" s="382"/>
      <c r="AB1" s="383"/>
      <c r="AF1" s="381" t="s">
        <v>462</v>
      </c>
      <c r="AG1" s="382"/>
      <c r="AH1" s="382"/>
      <c r="AI1" s="382"/>
      <c r="AJ1" s="382"/>
      <c r="AK1" s="382"/>
      <c r="AL1" s="383"/>
    </row>
    <row r="2" spans="2:39" ht="13.5" thickBot="1"/>
    <row r="3" spans="2:39" ht="13.5" customHeight="1" thickBot="1">
      <c r="B3" s="103">
        <v>2</v>
      </c>
      <c r="C3" s="107" t="s">
        <v>68</v>
      </c>
      <c r="D3" s="108"/>
      <c r="E3" s="109"/>
      <c r="F3" s="110"/>
      <c r="G3" s="111"/>
      <c r="H3" s="384" t="s">
        <v>443</v>
      </c>
      <c r="I3" s="5" t="s">
        <v>296</v>
      </c>
      <c r="L3" s="103">
        <v>2</v>
      </c>
      <c r="M3" s="108" t="s">
        <v>89</v>
      </c>
      <c r="N3" s="108"/>
      <c r="O3" s="109"/>
      <c r="P3" s="110"/>
      <c r="Q3" s="111"/>
      <c r="R3" s="410" t="s">
        <v>447</v>
      </c>
      <c r="S3" s="5" t="s">
        <v>925</v>
      </c>
      <c r="W3" s="128" t="s">
        <v>448</v>
      </c>
      <c r="X3" s="128"/>
      <c r="Y3" s="128"/>
      <c r="Z3" s="128"/>
      <c r="AA3" s="128"/>
      <c r="AG3" s="115" t="s">
        <v>454</v>
      </c>
      <c r="AM3" s="5" t="s">
        <v>374</v>
      </c>
    </row>
    <row r="4" spans="2:39" ht="13.5" thickBot="1">
      <c r="B4" s="103">
        <v>1</v>
      </c>
      <c r="C4" s="112" t="s">
        <v>69</v>
      </c>
      <c r="D4" s="113"/>
      <c r="E4" s="114"/>
      <c r="F4" s="115"/>
      <c r="G4" s="116"/>
      <c r="H4" s="385"/>
      <c r="I4" s="5" t="s">
        <v>297</v>
      </c>
      <c r="L4" s="103">
        <v>2</v>
      </c>
      <c r="M4" s="113" t="s">
        <v>90</v>
      </c>
      <c r="N4" s="113"/>
      <c r="O4" s="114"/>
      <c r="P4" s="115"/>
      <c r="Q4" s="116"/>
      <c r="R4" s="411"/>
      <c r="S4" s="5" t="s">
        <v>940</v>
      </c>
      <c r="V4" s="103"/>
      <c r="W4" s="115" t="s">
        <v>449</v>
      </c>
      <c r="X4" s="115"/>
      <c r="Y4" s="115"/>
      <c r="Z4" s="115"/>
      <c r="AA4" s="115"/>
      <c r="AC4" s="5" t="s">
        <v>322</v>
      </c>
      <c r="AF4" s="103"/>
      <c r="AG4" s="106" t="s">
        <v>357</v>
      </c>
      <c r="AJ4" s="130"/>
      <c r="AK4" s="130"/>
      <c r="AL4" s="6"/>
      <c r="AM4" s="5" t="s">
        <v>358</v>
      </c>
    </row>
    <row r="5" spans="2:39" ht="13.5" thickBot="1">
      <c r="B5" s="103">
        <v>1</v>
      </c>
      <c r="C5" s="113" t="s">
        <v>70</v>
      </c>
      <c r="D5" s="113"/>
      <c r="E5" s="114"/>
      <c r="F5" s="115"/>
      <c r="G5" s="116"/>
      <c r="H5" s="386"/>
      <c r="I5" s="40" t="s">
        <v>298</v>
      </c>
      <c r="L5" s="104">
        <v>2</v>
      </c>
      <c r="M5" s="113" t="s">
        <v>91</v>
      </c>
      <c r="N5" s="113"/>
      <c r="O5" s="114"/>
      <c r="P5" s="115"/>
      <c r="Q5" s="116"/>
      <c r="R5" s="411"/>
      <c r="S5" s="5" t="s">
        <v>949</v>
      </c>
      <c r="V5" s="103"/>
      <c r="W5" s="115" t="s">
        <v>450</v>
      </c>
      <c r="X5" s="115"/>
      <c r="Y5" s="115"/>
      <c r="Z5" s="115"/>
      <c r="AA5" s="115"/>
      <c r="AC5" s="5" t="s">
        <v>323</v>
      </c>
      <c r="AF5" s="103">
        <v>1</v>
      </c>
      <c r="AG5" s="106" t="s">
        <v>293</v>
      </c>
      <c r="AJ5" s="130"/>
      <c r="AK5" s="131"/>
      <c r="AL5" s="28"/>
      <c r="AM5" s="5" t="s">
        <v>359</v>
      </c>
    </row>
    <row r="6" spans="2:39" ht="13.5" thickBot="1">
      <c r="B6" s="103"/>
      <c r="C6" s="113" t="s">
        <v>71</v>
      </c>
      <c r="D6" s="113"/>
      <c r="E6" s="114"/>
      <c r="F6" s="115"/>
      <c r="G6" s="116"/>
      <c r="H6" s="386"/>
      <c r="I6" s="40" t="s">
        <v>299</v>
      </c>
      <c r="L6" s="104"/>
      <c r="M6" s="121" t="s">
        <v>92</v>
      </c>
      <c r="N6" s="121"/>
      <c r="O6" s="122"/>
      <c r="P6" s="123"/>
      <c r="Q6" s="124"/>
      <c r="R6" s="411"/>
      <c r="S6" s="5" t="s">
        <v>957</v>
      </c>
      <c r="W6" s="115" t="s">
        <v>392</v>
      </c>
      <c r="X6" s="115"/>
      <c r="Y6" s="115"/>
      <c r="Z6" s="115"/>
      <c r="AA6" s="115"/>
      <c r="AC6" s="5" t="s">
        <v>371</v>
      </c>
      <c r="AF6" s="103"/>
      <c r="AG6" s="106" t="s">
        <v>294</v>
      </c>
      <c r="AM6" s="5" t="s">
        <v>360</v>
      </c>
    </row>
    <row r="7" spans="2:39" ht="13.5" thickBot="1">
      <c r="B7" s="103"/>
      <c r="C7" s="113" t="s">
        <v>72</v>
      </c>
      <c r="D7" s="113"/>
      <c r="E7" s="114"/>
      <c r="F7" s="115"/>
      <c r="G7" s="116"/>
      <c r="H7" s="386"/>
      <c r="I7" s="40" t="s">
        <v>300</v>
      </c>
      <c r="L7" s="104"/>
      <c r="M7" s="113" t="s">
        <v>93</v>
      </c>
      <c r="N7" s="113"/>
      <c r="O7" s="114"/>
      <c r="P7" s="115"/>
      <c r="Q7" s="116"/>
      <c r="R7" s="411"/>
      <c r="S7" s="5" t="s">
        <v>962</v>
      </c>
      <c r="V7" s="103"/>
      <c r="W7" s="129" t="s">
        <v>319</v>
      </c>
      <c r="X7" s="129"/>
      <c r="Y7" s="129"/>
      <c r="Z7" s="129"/>
      <c r="AA7" s="129"/>
      <c r="AC7" s="5" t="s">
        <v>324</v>
      </c>
      <c r="AF7" s="103"/>
      <c r="AG7" s="106" t="s">
        <v>290</v>
      </c>
      <c r="AM7" s="5" t="s">
        <v>361</v>
      </c>
    </row>
    <row r="8" spans="2:39" ht="13.5" thickBot="1">
      <c r="B8" s="103"/>
      <c r="C8" s="113" t="s">
        <v>73</v>
      </c>
      <c r="D8" s="113"/>
      <c r="E8" s="114"/>
      <c r="F8" s="115"/>
      <c r="G8" s="116"/>
      <c r="H8" s="386"/>
      <c r="I8" s="40" t="s">
        <v>301</v>
      </c>
      <c r="L8" s="104">
        <v>1</v>
      </c>
      <c r="M8" s="113" t="s">
        <v>94</v>
      </c>
      <c r="N8" s="113"/>
      <c r="O8" s="114"/>
      <c r="P8" s="115"/>
      <c r="Q8" s="116"/>
      <c r="R8" s="411"/>
      <c r="S8" s="5" t="s">
        <v>1085</v>
      </c>
      <c r="V8" s="103"/>
      <c r="W8" s="129" t="s">
        <v>370</v>
      </c>
      <c r="X8" s="129"/>
      <c r="Y8" s="129"/>
      <c r="Z8" s="129"/>
      <c r="AA8" s="129"/>
      <c r="AC8" s="5" t="s">
        <v>335</v>
      </c>
      <c r="AF8" s="103">
        <v>1</v>
      </c>
      <c r="AG8" s="106" t="s">
        <v>287</v>
      </c>
      <c r="AJ8" s="130"/>
      <c r="AK8" s="130"/>
      <c r="AL8" s="6"/>
      <c r="AM8" s="5" t="s">
        <v>362</v>
      </c>
    </row>
    <row r="9" spans="2:39" ht="13.5" thickBot="1">
      <c r="B9" s="103">
        <v>2</v>
      </c>
      <c r="C9" s="113" t="s">
        <v>74</v>
      </c>
      <c r="D9" s="113"/>
      <c r="E9" s="114"/>
      <c r="F9" s="115"/>
      <c r="G9" s="116"/>
      <c r="H9" s="386"/>
      <c r="I9" s="40" t="s">
        <v>302</v>
      </c>
      <c r="L9" s="104">
        <v>1</v>
      </c>
      <c r="M9" s="113" t="s">
        <v>95</v>
      </c>
      <c r="N9" s="113"/>
      <c r="O9" s="114"/>
      <c r="P9" s="115"/>
      <c r="Q9" s="116"/>
      <c r="R9" s="411"/>
      <c r="S9" s="5" t="s">
        <v>1095</v>
      </c>
      <c r="V9" s="103">
        <v>3</v>
      </c>
      <c r="W9" s="129" t="s">
        <v>451</v>
      </c>
      <c r="X9" s="129"/>
      <c r="Y9" s="129"/>
      <c r="Z9" s="129"/>
      <c r="AA9" s="129"/>
      <c r="AC9" s="5" t="s">
        <v>336</v>
      </c>
      <c r="AF9" s="103"/>
      <c r="AG9" s="106" t="s">
        <v>292</v>
      </c>
      <c r="AM9" s="5" t="s">
        <v>363</v>
      </c>
    </row>
    <row r="10" spans="2:39" ht="13.5" thickBot="1">
      <c r="B10" s="103">
        <v>1</v>
      </c>
      <c r="C10" s="113" t="s">
        <v>75</v>
      </c>
      <c r="D10" s="113"/>
      <c r="E10" s="114"/>
      <c r="F10" s="115"/>
      <c r="G10" s="116"/>
      <c r="H10" s="386"/>
      <c r="I10" s="40" t="s">
        <v>303</v>
      </c>
      <c r="L10" s="103"/>
      <c r="M10" s="117" t="s">
        <v>96</v>
      </c>
      <c r="N10" s="117"/>
      <c r="O10" s="118"/>
      <c r="P10" s="119"/>
      <c r="Q10" s="120"/>
      <c r="R10" s="412"/>
      <c r="S10" s="5" t="s">
        <v>1104</v>
      </c>
      <c r="V10" s="103"/>
      <c r="W10" s="129" t="s">
        <v>321</v>
      </c>
      <c r="X10" s="129"/>
      <c r="Y10" s="129"/>
      <c r="Z10" s="129"/>
      <c r="AA10" s="129"/>
      <c r="AC10" s="5" t="s">
        <v>327</v>
      </c>
      <c r="AF10" s="103"/>
      <c r="AG10" s="106" t="s">
        <v>282</v>
      </c>
      <c r="AL10" s="39"/>
      <c r="AM10" s="7" t="s">
        <v>364</v>
      </c>
    </row>
    <row r="11" spans="2:39" ht="13.5" customHeight="1" thickBot="1">
      <c r="B11" s="103"/>
      <c r="C11" s="117" t="s">
        <v>76</v>
      </c>
      <c r="D11" s="117"/>
      <c r="E11" s="118"/>
      <c r="F11" s="119"/>
      <c r="G11" s="120"/>
      <c r="H11" s="387"/>
      <c r="I11" s="40" t="s">
        <v>304</v>
      </c>
      <c r="L11" s="103">
        <v>1</v>
      </c>
      <c r="M11" s="144" t="s">
        <v>141</v>
      </c>
      <c r="N11" s="110"/>
      <c r="O11" s="110"/>
      <c r="P11" s="110"/>
      <c r="Q11" s="111"/>
      <c r="R11" s="410" t="s">
        <v>496</v>
      </c>
      <c r="S11" s="5" t="s">
        <v>945</v>
      </c>
      <c r="V11" s="167">
        <v>2</v>
      </c>
      <c r="W11" s="115" t="s">
        <v>452</v>
      </c>
      <c r="X11" s="115"/>
      <c r="Y11" s="115"/>
      <c r="Z11" s="115"/>
      <c r="AA11" s="115"/>
      <c r="AC11" s="5" t="s">
        <v>372</v>
      </c>
      <c r="AF11" s="103">
        <v>1</v>
      </c>
      <c r="AG11" s="106" t="s">
        <v>455</v>
      </c>
      <c r="AM11" s="7" t="s">
        <v>365</v>
      </c>
    </row>
    <row r="12" spans="2:39" ht="13.5" thickBot="1">
      <c r="B12" s="103">
        <v>0</v>
      </c>
      <c r="C12" s="96" t="s">
        <v>1247</v>
      </c>
      <c r="D12" s="113"/>
      <c r="E12" s="114"/>
      <c r="F12" s="115"/>
      <c r="G12" s="116"/>
      <c r="H12" s="418"/>
      <c r="I12" s="164" t="s">
        <v>305</v>
      </c>
      <c r="L12" s="103"/>
      <c r="M12" s="145" t="s">
        <v>129</v>
      </c>
      <c r="N12" s="115"/>
      <c r="O12" s="115"/>
      <c r="P12" s="115"/>
      <c r="Q12" s="116"/>
      <c r="R12" s="411"/>
      <c r="S12" s="5" t="s">
        <v>1196</v>
      </c>
      <c r="V12" s="103">
        <v>1</v>
      </c>
      <c r="W12" s="106" t="s">
        <v>320</v>
      </c>
      <c r="X12" s="129"/>
      <c r="Y12" s="129"/>
      <c r="Z12" s="129"/>
      <c r="AA12" s="129"/>
      <c r="AC12" s="5" t="s">
        <v>337</v>
      </c>
      <c r="AF12" s="103"/>
      <c r="AG12" s="106" t="s">
        <v>289</v>
      </c>
      <c r="AM12" s="5" t="s">
        <v>366</v>
      </c>
    </row>
    <row r="13" spans="2:39" ht="13.5" thickBot="1">
      <c r="B13" s="103"/>
      <c r="C13" s="96" t="s">
        <v>1249</v>
      </c>
      <c r="D13" s="113"/>
      <c r="E13" s="114"/>
      <c r="F13" s="115"/>
      <c r="G13" s="116"/>
      <c r="H13" s="419"/>
      <c r="I13" s="164" t="s">
        <v>306</v>
      </c>
      <c r="L13" s="103"/>
      <c r="M13" s="145" t="s">
        <v>99</v>
      </c>
      <c r="N13" s="123"/>
      <c r="O13" s="123"/>
      <c r="P13" s="123"/>
      <c r="Q13" s="124"/>
      <c r="R13" s="411"/>
      <c r="S13" s="5" t="s">
        <v>950</v>
      </c>
      <c r="V13" s="103">
        <v>1</v>
      </c>
      <c r="W13" s="106" t="s">
        <v>283</v>
      </c>
      <c r="AC13" s="5" t="s">
        <v>338</v>
      </c>
      <c r="AF13" s="103"/>
      <c r="AG13" s="106" t="s">
        <v>295</v>
      </c>
      <c r="AJ13" s="130"/>
      <c r="AK13" s="130"/>
      <c r="AL13" s="6"/>
      <c r="AM13" s="5" t="s">
        <v>367</v>
      </c>
    </row>
    <row r="14" spans="2:39" ht="13.5" thickBot="1">
      <c r="B14" s="103"/>
      <c r="C14" s="96" t="s">
        <v>122</v>
      </c>
      <c r="D14" s="113"/>
      <c r="E14" s="114"/>
      <c r="F14" s="115"/>
      <c r="G14" s="116"/>
      <c r="H14" s="419"/>
      <c r="I14" s="164" t="s">
        <v>307</v>
      </c>
      <c r="L14" s="103"/>
      <c r="M14" s="145" t="s">
        <v>100</v>
      </c>
      <c r="N14" s="115"/>
      <c r="O14" s="115"/>
      <c r="P14" s="115"/>
      <c r="Q14" s="116"/>
      <c r="R14" s="411"/>
      <c r="S14" s="5" t="s">
        <v>950</v>
      </c>
      <c r="V14" s="103">
        <v>3</v>
      </c>
      <c r="W14" s="106" t="s">
        <v>281</v>
      </c>
      <c r="X14" s="129"/>
      <c r="Y14" s="129"/>
      <c r="Z14" s="129"/>
      <c r="AA14" s="129"/>
      <c r="AC14" s="5" t="s">
        <v>325</v>
      </c>
      <c r="AF14" s="103"/>
      <c r="AG14" s="106" t="s">
        <v>288</v>
      </c>
      <c r="AM14" s="5" t="s">
        <v>368</v>
      </c>
    </row>
    <row r="15" spans="2:39" ht="13.5" thickBot="1">
      <c r="B15" s="103"/>
      <c r="C15" s="96" t="s">
        <v>1252</v>
      </c>
      <c r="D15" s="113"/>
      <c r="E15" s="114"/>
      <c r="F15" s="115"/>
      <c r="G15" s="116"/>
      <c r="H15" s="419"/>
      <c r="I15" s="164" t="s">
        <v>308</v>
      </c>
      <c r="L15" s="103"/>
      <c r="M15" s="145" t="s">
        <v>101</v>
      </c>
      <c r="N15" s="115"/>
      <c r="O15" s="115"/>
      <c r="P15" s="115"/>
      <c r="Q15" s="116"/>
      <c r="R15" s="411"/>
      <c r="S15" s="5" t="s">
        <v>950</v>
      </c>
      <c r="V15" s="103"/>
      <c r="W15" s="106" t="s">
        <v>280</v>
      </c>
      <c r="AC15" s="5" t="s">
        <v>339</v>
      </c>
      <c r="AF15" s="103"/>
      <c r="AG15" s="106" t="s">
        <v>286</v>
      </c>
      <c r="AM15" s="5" t="s">
        <v>369</v>
      </c>
    </row>
    <row r="16" spans="2:39" ht="13.5" thickBot="1">
      <c r="B16" s="103"/>
      <c r="C16" s="137" t="s">
        <v>136</v>
      </c>
      <c r="D16" s="113"/>
      <c r="E16" s="114"/>
      <c r="F16" s="115"/>
      <c r="G16" s="116"/>
      <c r="H16" s="419"/>
      <c r="I16" s="164" t="s">
        <v>309</v>
      </c>
      <c r="L16" s="103"/>
      <c r="M16" s="145" t="s">
        <v>103</v>
      </c>
      <c r="N16" s="115"/>
      <c r="O16" s="115"/>
      <c r="P16" s="115"/>
      <c r="Q16" s="116"/>
      <c r="R16" s="411"/>
      <c r="S16" s="5" t="s">
        <v>950</v>
      </c>
      <c r="V16" s="103"/>
      <c r="W16" s="106" t="s">
        <v>285</v>
      </c>
      <c r="X16" s="129"/>
      <c r="Y16" s="129"/>
      <c r="Z16" s="129"/>
      <c r="AA16" s="129"/>
      <c r="AC16" s="5" t="s">
        <v>326</v>
      </c>
    </row>
    <row r="17" spans="2:29" ht="13.5" thickBot="1">
      <c r="B17" s="103"/>
      <c r="C17" s="137" t="s">
        <v>133</v>
      </c>
      <c r="D17" s="113"/>
      <c r="E17" s="114"/>
      <c r="F17" s="115"/>
      <c r="G17" s="116"/>
      <c r="H17" s="419"/>
      <c r="I17" s="164" t="s">
        <v>310</v>
      </c>
      <c r="L17" s="103">
        <v>1</v>
      </c>
      <c r="M17" s="146" t="s">
        <v>130</v>
      </c>
      <c r="N17" s="119"/>
      <c r="O17" s="119"/>
      <c r="P17" s="119"/>
      <c r="Q17" s="120"/>
      <c r="R17" s="412"/>
      <c r="S17" s="5" t="s">
        <v>976</v>
      </c>
      <c r="V17" s="103"/>
      <c r="W17" s="129" t="s">
        <v>332</v>
      </c>
      <c r="AC17" s="5" t="s">
        <v>340</v>
      </c>
    </row>
    <row r="18" spans="2:29" ht="13.5" customHeight="1" thickBot="1">
      <c r="B18" s="103"/>
      <c r="C18" s="96" t="s">
        <v>132</v>
      </c>
      <c r="D18" s="113"/>
      <c r="E18" s="114"/>
      <c r="F18" s="115"/>
      <c r="G18" s="116"/>
      <c r="H18" s="419"/>
      <c r="I18" s="164" t="s">
        <v>311</v>
      </c>
      <c r="L18" s="103"/>
      <c r="M18" s="147" t="s">
        <v>97</v>
      </c>
      <c r="N18" s="141"/>
      <c r="O18" s="141"/>
      <c r="P18" s="141"/>
      <c r="Q18" s="143"/>
      <c r="R18" s="410" t="s">
        <v>497</v>
      </c>
      <c r="S18" s="5" t="s">
        <v>1200</v>
      </c>
      <c r="V18" s="103"/>
      <c r="W18" s="129" t="s">
        <v>333</v>
      </c>
      <c r="AC18" s="5" t="s">
        <v>341</v>
      </c>
    </row>
    <row r="19" spans="2:29" ht="13.5" thickBot="1">
      <c r="B19" s="103"/>
      <c r="C19" s="138" t="s">
        <v>131</v>
      </c>
      <c r="D19" s="113"/>
      <c r="E19" s="114"/>
      <c r="F19" s="115"/>
      <c r="G19" s="116"/>
      <c r="H19" s="420"/>
      <c r="I19" s="164" t="s">
        <v>312</v>
      </c>
      <c r="L19" s="103">
        <v>1</v>
      </c>
      <c r="M19" s="122" t="s">
        <v>495</v>
      </c>
      <c r="N19" s="123"/>
      <c r="O19" s="123"/>
      <c r="P19" s="123"/>
      <c r="Q19" s="124"/>
      <c r="R19" s="411"/>
      <c r="S19" s="5" t="s">
        <v>1199</v>
      </c>
      <c r="V19" s="103"/>
      <c r="W19" s="106" t="s">
        <v>375</v>
      </c>
      <c r="AC19" s="5" t="s">
        <v>342</v>
      </c>
    </row>
    <row r="20" spans="2:29" ht="13.5" customHeight="1" thickBot="1">
      <c r="B20" s="103">
        <v>0</v>
      </c>
      <c r="C20" s="108" t="s">
        <v>77</v>
      </c>
      <c r="D20" s="108"/>
      <c r="E20" s="109"/>
      <c r="F20" s="110"/>
      <c r="G20" s="111"/>
      <c r="H20" s="410" t="s">
        <v>444</v>
      </c>
      <c r="I20" s="40" t="s">
        <v>1179</v>
      </c>
      <c r="L20" s="103"/>
      <c r="M20" s="114" t="s">
        <v>142</v>
      </c>
      <c r="N20" s="115"/>
      <c r="O20" s="115"/>
      <c r="P20" s="115"/>
      <c r="Q20" s="116"/>
      <c r="R20" s="411"/>
      <c r="S20" s="5" t="s">
        <v>1170</v>
      </c>
      <c r="V20" s="103"/>
      <c r="W20" s="106" t="s">
        <v>284</v>
      </c>
      <c r="X20" s="115"/>
      <c r="Y20" s="115"/>
      <c r="Z20" s="115"/>
      <c r="AA20" s="115"/>
      <c r="AC20" s="5" t="s">
        <v>343</v>
      </c>
    </row>
    <row r="21" spans="2:29" ht="13.5" thickBot="1">
      <c r="B21" s="103">
        <v>3</v>
      </c>
      <c r="C21" s="113" t="s">
        <v>78</v>
      </c>
      <c r="D21" s="113"/>
      <c r="E21" s="114"/>
      <c r="F21" s="115"/>
      <c r="G21" s="116"/>
      <c r="H21" s="411"/>
      <c r="I21" s="40" t="s">
        <v>1180</v>
      </c>
      <c r="L21" s="103"/>
      <c r="M21" s="148" t="s">
        <v>102</v>
      </c>
      <c r="N21" s="140"/>
      <c r="O21" s="140"/>
      <c r="P21" s="140"/>
      <c r="Q21" s="142"/>
      <c r="R21" s="411"/>
      <c r="S21" s="5" t="s">
        <v>1198</v>
      </c>
      <c r="W21" s="115" t="s">
        <v>453</v>
      </c>
      <c r="X21" s="129"/>
      <c r="Y21" s="129"/>
      <c r="Z21" s="129"/>
      <c r="AA21" s="129"/>
      <c r="AC21" s="5" t="s">
        <v>373</v>
      </c>
    </row>
    <row r="22" spans="2:29" ht="13.5" thickBot="1">
      <c r="B22" s="103">
        <v>3</v>
      </c>
      <c r="C22" s="113" t="s">
        <v>79</v>
      </c>
      <c r="D22" s="113"/>
      <c r="E22" s="114"/>
      <c r="F22" s="115"/>
      <c r="G22" s="116"/>
      <c r="H22" s="411"/>
      <c r="I22" s="5" t="s">
        <v>1174</v>
      </c>
      <c r="L22" s="103">
        <v>1</v>
      </c>
      <c r="M22" s="139" t="s">
        <v>139</v>
      </c>
      <c r="N22" s="140"/>
      <c r="O22" s="140"/>
      <c r="P22" s="140"/>
      <c r="Q22" s="142"/>
      <c r="R22" s="411"/>
      <c r="S22" s="5" t="s">
        <v>138</v>
      </c>
      <c r="V22" s="103"/>
      <c r="W22" s="129" t="s">
        <v>351</v>
      </c>
      <c r="AC22" s="5" t="s">
        <v>328</v>
      </c>
    </row>
    <row r="23" spans="2:29" ht="13.5" thickBot="1">
      <c r="B23" s="103">
        <v>2</v>
      </c>
      <c r="C23" s="113" t="s">
        <v>80</v>
      </c>
      <c r="D23" s="113"/>
      <c r="E23" s="114"/>
      <c r="F23" s="115"/>
      <c r="G23" s="116"/>
      <c r="H23" s="411"/>
      <c r="I23" s="5" t="s">
        <v>1181</v>
      </c>
      <c r="L23" s="103">
        <v>1</v>
      </c>
      <c r="M23" s="149" t="s">
        <v>98</v>
      </c>
      <c r="N23" s="140"/>
      <c r="O23" s="140"/>
      <c r="P23" s="140"/>
      <c r="Q23" s="142"/>
      <c r="R23" s="411"/>
      <c r="S23" s="5" t="s">
        <v>1201</v>
      </c>
      <c r="V23" s="103">
        <v>1</v>
      </c>
      <c r="W23" s="106" t="s">
        <v>291</v>
      </c>
      <c r="AC23" s="5" t="s">
        <v>344</v>
      </c>
    </row>
    <row r="24" spans="2:29" ht="13.5" thickBot="1">
      <c r="B24" s="103">
        <v>4</v>
      </c>
      <c r="C24" s="113" t="s">
        <v>81</v>
      </c>
      <c r="D24" s="113"/>
      <c r="E24" s="114"/>
      <c r="F24" s="115"/>
      <c r="G24" s="116"/>
      <c r="H24" s="411"/>
      <c r="I24" s="5" t="s">
        <v>1136</v>
      </c>
      <c r="L24" s="105"/>
      <c r="M24" s="150" t="s">
        <v>143</v>
      </c>
      <c r="N24" s="151"/>
      <c r="O24" s="151"/>
      <c r="P24" s="151"/>
      <c r="Q24" s="152"/>
      <c r="R24" s="412"/>
      <c r="S24" s="5" t="s">
        <v>140</v>
      </c>
      <c r="V24" s="103"/>
      <c r="W24" s="129" t="s">
        <v>355</v>
      </c>
      <c r="AC24" s="5" t="s">
        <v>329</v>
      </c>
    </row>
    <row r="25" spans="2:29" ht="13.5" customHeight="1" thickBot="1">
      <c r="B25" s="103">
        <v>0</v>
      </c>
      <c r="C25" s="113" t="s">
        <v>82</v>
      </c>
      <c r="D25" s="113"/>
      <c r="E25" s="114"/>
      <c r="F25" s="115"/>
      <c r="G25" s="116"/>
      <c r="H25" s="411"/>
      <c r="I25" s="5" t="s">
        <v>1176</v>
      </c>
      <c r="L25" s="167">
        <v>1</v>
      </c>
      <c r="M25" s="125" t="s">
        <v>105</v>
      </c>
      <c r="N25" s="126"/>
      <c r="O25" s="126"/>
      <c r="P25" s="126"/>
      <c r="Q25" s="127"/>
      <c r="R25" s="410" t="s">
        <v>498</v>
      </c>
      <c r="S25" s="5" t="s">
        <v>1184</v>
      </c>
      <c r="V25" s="103"/>
      <c r="W25" s="106" t="s">
        <v>356</v>
      </c>
      <c r="X25" s="115"/>
      <c r="Y25" s="115"/>
      <c r="Z25" s="115"/>
      <c r="AA25" s="115"/>
      <c r="AC25" s="7" t="s">
        <v>330</v>
      </c>
    </row>
    <row r="26" spans="2:29" ht="13.5" thickBot="1">
      <c r="B26" s="103"/>
      <c r="C26" s="117" t="s">
        <v>83</v>
      </c>
      <c r="D26" s="117"/>
      <c r="E26" s="118"/>
      <c r="F26" s="119"/>
      <c r="G26" s="120"/>
      <c r="H26" s="412"/>
      <c r="I26" s="5" t="s">
        <v>1183</v>
      </c>
      <c r="L26" s="103"/>
      <c r="M26" s="122" t="s">
        <v>106</v>
      </c>
      <c r="N26" s="123"/>
      <c r="O26" s="123"/>
      <c r="P26" s="123"/>
      <c r="Q26" s="124"/>
      <c r="R26" s="411"/>
      <c r="S26" s="5" t="s">
        <v>1185</v>
      </c>
      <c r="V26" s="103">
        <v>1</v>
      </c>
      <c r="W26" s="106" t="s">
        <v>376</v>
      </c>
      <c r="X26" s="129"/>
      <c r="Y26" s="129"/>
      <c r="Z26" s="129"/>
      <c r="AA26" s="129"/>
      <c r="AC26" s="5" t="s">
        <v>345</v>
      </c>
    </row>
    <row r="27" spans="2:29" ht="13.5" customHeight="1" thickBot="1">
      <c r="B27" s="103">
        <v>1</v>
      </c>
      <c r="C27" s="108" t="s">
        <v>84</v>
      </c>
      <c r="D27" s="108"/>
      <c r="E27" s="109"/>
      <c r="F27" s="110"/>
      <c r="G27" s="111"/>
      <c r="H27" s="410" t="s">
        <v>445</v>
      </c>
      <c r="I27" s="5" t="s">
        <v>1052</v>
      </c>
      <c r="L27" s="103"/>
      <c r="M27" s="122" t="s">
        <v>107</v>
      </c>
      <c r="N27" s="123"/>
      <c r="O27" s="123"/>
      <c r="P27" s="123"/>
      <c r="Q27" s="124"/>
      <c r="R27" s="411"/>
      <c r="S27" s="5" t="s">
        <v>1186</v>
      </c>
      <c r="V27" s="103"/>
      <c r="W27" s="129" t="s">
        <v>352</v>
      </c>
      <c r="AC27" s="5" t="s">
        <v>346</v>
      </c>
    </row>
    <row r="28" spans="2:29" ht="13.5" thickBot="1">
      <c r="B28" s="103">
        <v>1</v>
      </c>
      <c r="C28" s="113" t="s">
        <v>85</v>
      </c>
      <c r="D28" s="113"/>
      <c r="E28" s="114"/>
      <c r="F28" s="115"/>
      <c r="G28" s="116"/>
      <c r="H28" s="411"/>
      <c r="I28" s="5" t="s">
        <v>1145</v>
      </c>
      <c r="M28" s="122" t="s">
        <v>108</v>
      </c>
      <c r="N28" s="123"/>
      <c r="O28" s="123"/>
      <c r="P28" s="123"/>
      <c r="Q28" s="124"/>
      <c r="R28" s="411"/>
      <c r="S28" s="5" t="s">
        <v>1189</v>
      </c>
      <c r="V28" s="103">
        <v>1</v>
      </c>
      <c r="W28" s="106" t="s">
        <v>378</v>
      </c>
      <c r="AC28" s="5" t="s">
        <v>347</v>
      </c>
    </row>
    <row r="29" spans="2:29" ht="13.5" thickBot="1">
      <c r="B29" s="103">
        <v>1</v>
      </c>
      <c r="C29" s="113" t="s">
        <v>86</v>
      </c>
      <c r="D29" s="113"/>
      <c r="E29" s="114"/>
      <c r="F29" s="115"/>
      <c r="G29" s="116"/>
      <c r="H29" s="411"/>
      <c r="I29" s="5" t="s">
        <v>982</v>
      </c>
      <c r="L29" s="103"/>
      <c r="M29" s="153" t="s">
        <v>104</v>
      </c>
      <c r="N29" s="119"/>
      <c r="O29" s="119"/>
      <c r="P29" s="119"/>
      <c r="Q29" s="120"/>
      <c r="R29" s="412"/>
      <c r="S29" s="5" t="s">
        <v>1190</v>
      </c>
      <c r="V29" s="103">
        <v>1</v>
      </c>
      <c r="W29" s="129" t="s">
        <v>318</v>
      </c>
      <c r="AC29" s="5" t="s">
        <v>349</v>
      </c>
    </row>
    <row r="30" spans="2:29" ht="13.5" thickBot="1">
      <c r="B30" s="103">
        <v>1</v>
      </c>
      <c r="C30" s="113" t="s">
        <v>87</v>
      </c>
      <c r="D30" s="113"/>
      <c r="E30" s="114"/>
      <c r="F30" s="115"/>
      <c r="G30" s="116"/>
      <c r="H30" s="411"/>
      <c r="I30" s="5" t="s">
        <v>1147</v>
      </c>
      <c r="L30" s="103">
        <v>1</v>
      </c>
      <c r="M30" s="407" t="s">
        <v>487</v>
      </c>
      <c r="N30" s="408"/>
      <c r="O30" s="408"/>
      <c r="P30" s="408"/>
      <c r="Q30" s="408"/>
      <c r="R30" s="409"/>
      <c r="S30" s="5" t="s">
        <v>1205</v>
      </c>
      <c r="V30" s="103"/>
      <c r="W30" s="129" t="s">
        <v>353</v>
      </c>
      <c r="X30" s="129"/>
      <c r="Y30" s="129"/>
      <c r="Z30" s="129"/>
      <c r="AA30" s="129"/>
      <c r="AC30" s="5" t="s">
        <v>348</v>
      </c>
    </row>
    <row r="31" spans="2:29" ht="13.5" thickBot="1">
      <c r="B31" s="103">
        <v>1</v>
      </c>
      <c r="C31" s="117" t="s">
        <v>88</v>
      </c>
      <c r="D31" s="117"/>
      <c r="E31" s="118"/>
      <c r="F31" s="119"/>
      <c r="G31" s="120"/>
      <c r="H31" s="412"/>
      <c r="I31" s="5" t="s">
        <v>1129</v>
      </c>
      <c r="L31" s="103"/>
      <c r="N31" s="115"/>
      <c r="O31" s="115"/>
      <c r="P31" s="115"/>
      <c r="Q31" s="115"/>
      <c r="R31" s="9"/>
      <c r="V31" s="103">
        <v>1</v>
      </c>
      <c r="W31" s="129" t="s">
        <v>317</v>
      </c>
      <c r="AC31" s="5" t="s">
        <v>331</v>
      </c>
    </row>
    <row r="32" spans="2:29" ht="13.5" thickBot="1">
      <c r="B32" s="103">
        <v>1</v>
      </c>
      <c r="C32" s="113" t="s">
        <v>446</v>
      </c>
      <c r="D32" s="113"/>
      <c r="E32" s="114"/>
      <c r="F32" s="115"/>
      <c r="G32" s="116"/>
      <c r="H32" s="1"/>
      <c r="I32" s="5" t="s">
        <v>1049</v>
      </c>
      <c r="V32" s="103"/>
      <c r="W32" s="129" t="s">
        <v>377</v>
      </c>
      <c r="AC32" s="5" t="s">
        <v>354</v>
      </c>
    </row>
    <row r="33" spans="22:42" ht="13.5" customHeight="1" thickBot="1">
      <c r="V33" s="103">
        <v>1</v>
      </c>
      <c r="W33" s="129" t="s">
        <v>425</v>
      </c>
      <c r="AC33" s="5" t="s">
        <v>426</v>
      </c>
      <c r="AP33" s="214" t="s">
        <v>390</v>
      </c>
    </row>
    <row r="41" spans="22:42" ht="13.5" customHeight="1"/>
    <row r="48" spans="22:42" ht="13.5" customHeight="1"/>
    <row r="55" ht="13.5" customHeight="1"/>
    <row r="83" spans="1:31">
      <c r="A83" s="12"/>
      <c r="K83" s="12"/>
      <c r="U83" s="12"/>
      <c r="AE83" s="12"/>
    </row>
    <row r="84" spans="1:31">
      <c r="A84" s="12"/>
      <c r="K84" s="12"/>
      <c r="U84" s="12"/>
      <c r="AE84" s="12"/>
    </row>
  </sheetData>
  <mergeCells count="13">
    <mergeCell ref="AF1:AL1"/>
    <mergeCell ref="R25:R29"/>
    <mergeCell ref="M30:R30"/>
    <mergeCell ref="V1:AB1"/>
    <mergeCell ref="L1:R1"/>
    <mergeCell ref="R3:R10"/>
    <mergeCell ref="R11:R17"/>
    <mergeCell ref="R18:R24"/>
    <mergeCell ref="H27:H31"/>
    <mergeCell ref="B1:H1"/>
    <mergeCell ref="H3:H11"/>
    <mergeCell ref="H12:H19"/>
    <mergeCell ref="H20:H26"/>
  </mergeCells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&amp;L&amp;G&amp;R&amp;8Document: &amp;F, &amp;A
Print Date: &amp;D
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26"/>
  <sheetViews>
    <sheetView topLeftCell="A136" zoomScale="75" workbookViewId="0">
      <selection activeCell="A3" sqref="A1:I65536"/>
    </sheetView>
  </sheetViews>
  <sheetFormatPr defaultRowHeight="12.75"/>
  <cols>
    <col min="1" max="1" width="4.5703125" style="7" customWidth="1"/>
    <col min="2" max="2" width="15.7109375" style="7" customWidth="1"/>
    <col min="3" max="3" width="4.5703125" style="7" customWidth="1"/>
    <col min="4" max="4" width="4" style="7" customWidth="1"/>
    <col min="5" max="5" width="4" style="53" customWidth="1"/>
    <col min="6" max="6" width="4.42578125" style="55" bestFit="1" customWidth="1"/>
    <col min="7" max="7" width="2.28515625" style="54" bestFit="1" customWidth="1"/>
    <col min="8" max="8" width="3.42578125" style="54" bestFit="1" customWidth="1"/>
    <col min="9" max="9" width="71.7109375" style="271" customWidth="1"/>
    <col min="10" max="10" width="5.140625" style="268" customWidth="1"/>
    <col min="11" max="11" width="5.140625" style="203" customWidth="1"/>
    <col min="12" max="12" width="61.28515625" style="189" customWidth="1"/>
  </cols>
  <sheetData>
    <row r="1" spans="1:13">
      <c r="A1" s="27"/>
      <c r="B1" s="27"/>
      <c r="C1" s="27"/>
      <c r="D1" s="27"/>
      <c r="E1" s="44"/>
      <c r="F1" s="6"/>
      <c r="G1" s="56"/>
      <c r="H1" s="53"/>
      <c r="I1" s="269" t="s">
        <v>903</v>
      </c>
      <c r="J1" s="57" t="s">
        <v>500</v>
      </c>
      <c r="K1" s="202"/>
      <c r="L1" s="188" t="s">
        <v>904</v>
      </c>
      <c r="M1" t="s">
        <v>500</v>
      </c>
    </row>
    <row r="2" spans="1:13" ht="13.5" thickBot="1">
      <c r="A2" s="27"/>
      <c r="B2" s="27"/>
      <c r="C2" s="27"/>
      <c r="D2" s="27"/>
      <c r="F2" s="6"/>
      <c r="I2" s="270" t="s">
        <v>907</v>
      </c>
      <c r="J2" s="57" t="s">
        <v>500</v>
      </c>
      <c r="K2" s="202"/>
      <c r="M2" t="s">
        <v>500</v>
      </c>
    </row>
    <row r="3" spans="1:13" ht="13.5" thickBot="1">
      <c r="A3" s="97" t="s">
        <v>909</v>
      </c>
      <c r="B3" s="352" t="s">
        <v>1206</v>
      </c>
      <c r="C3" s="97" t="s">
        <v>909</v>
      </c>
      <c r="D3" s="101" t="s">
        <v>1207</v>
      </c>
      <c r="E3" s="61" t="s">
        <v>909</v>
      </c>
      <c r="F3" s="6">
        <f t="shared" ref="F3:F33" si="0">F2+1</f>
        <v>1</v>
      </c>
      <c r="G3" s="71"/>
      <c r="H3" s="316" t="str">
        <f>IF(G3&lt;&gt;"",COUNTIF(G$1:G4,"y"),"")</f>
        <v/>
      </c>
      <c r="I3" s="274" t="s">
        <v>910</v>
      </c>
      <c r="J3" s="325" t="s">
        <v>500</v>
      </c>
      <c r="M3" t="s">
        <v>500</v>
      </c>
    </row>
    <row r="4" spans="1:13" ht="13.5" thickBot="1">
      <c r="A4" s="97" t="s">
        <v>913</v>
      </c>
      <c r="B4" s="353" t="s">
        <v>1208</v>
      </c>
      <c r="C4" s="97" t="s">
        <v>913</v>
      </c>
      <c r="D4" s="136" t="s">
        <v>1171</v>
      </c>
      <c r="E4" s="61" t="s">
        <v>913</v>
      </c>
      <c r="F4" s="6">
        <f t="shared" si="0"/>
        <v>2</v>
      </c>
      <c r="G4" s="71"/>
      <c r="H4" s="316" t="str">
        <f>IF(G4&lt;&gt;"",COUNTIF(G$1:G5,"y"),"")</f>
        <v/>
      </c>
      <c r="I4" s="272" t="s">
        <v>914</v>
      </c>
      <c r="J4" s="325" t="s">
        <v>500</v>
      </c>
      <c r="K4" s="326"/>
      <c r="L4" s="190"/>
      <c r="M4" t="s">
        <v>500</v>
      </c>
    </row>
    <row r="5" spans="1:13" ht="13.5" thickBot="1">
      <c r="A5" s="97" t="s">
        <v>918</v>
      </c>
      <c r="B5" s="353" t="s">
        <v>1209</v>
      </c>
      <c r="C5" s="97" t="s">
        <v>918</v>
      </c>
      <c r="D5" s="136" t="s">
        <v>1207</v>
      </c>
      <c r="E5" s="61" t="s">
        <v>918</v>
      </c>
      <c r="F5" s="6">
        <f t="shared" si="0"/>
        <v>3</v>
      </c>
      <c r="G5" s="71"/>
      <c r="H5" s="316" t="str">
        <f>IF(G5&lt;&gt;"",COUNTIF(G$1:G6,"y"),"")</f>
        <v/>
      </c>
      <c r="I5" s="272" t="s">
        <v>380</v>
      </c>
      <c r="J5" s="325" t="s">
        <v>500</v>
      </c>
      <c r="K5" s="326"/>
      <c r="L5" s="208"/>
      <c r="M5" t="s">
        <v>500</v>
      </c>
    </row>
    <row r="6" spans="1:13" ht="13.5" thickBot="1">
      <c r="A6" s="97" t="s">
        <v>921</v>
      </c>
      <c r="B6" s="353" t="s">
        <v>1210</v>
      </c>
      <c r="C6" s="97" t="s">
        <v>921</v>
      </c>
      <c r="D6" s="136" t="s">
        <v>964</v>
      </c>
      <c r="E6" s="61" t="s">
        <v>921</v>
      </c>
      <c r="F6" s="6">
        <f t="shared" si="0"/>
        <v>4</v>
      </c>
      <c r="G6" s="71"/>
      <c r="H6" s="316" t="str">
        <f>IF(G6&lt;&gt;"",COUNTIF(G$1:G7,"y"),"")</f>
        <v/>
      </c>
      <c r="I6" s="273" t="s">
        <v>922</v>
      </c>
      <c r="J6" s="325" t="s">
        <v>500</v>
      </c>
      <c r="K6" s="326"/>
      <c r="L6" s="208"/>
      <c r="M6" t="s">
        <v>500</v>
      </c>
    </row>
    <row r="7" spans="1:13" ht="13.5" thickBot="1">
      <c r="A7" s="97" t="s">
        <v>925</v>
      </c>
      <c r="B7" s="353" t="s">
        <v>1211</v>
      </c>
      <c r="C7" s="97" t="s">
        <v>925</v>
      </c>
      <c r="D7" s="136" t="s">
        <v>1212</v>
      </c>
      <c r="E7" s="53" t="s">
        <v>925</v>
      </c>
      <c r="F7" s="6">
        <f t="shared" si="0"/>
        <v>5</v>
      </c>
      <c r="G7" s="71"/>
      <c r="H7" s="316" t="str">
        <f>IF(G7&lt;&gt;"",COUNTIF(G$1:G8,"y"),"")</f>
        <v/>
      </c>
      <c r="I7" s="274" t="s">
        <v>259</v>
      </c>
      <c r="J7" s="325" t="s">
        <v>500</v>
      </c>
      <c r="K7" s="326"/>
      <c r="L7" s="208"/>
      <c r="M7" t="s">
        <v>500</v>
      </c>
    </row>
    <row r="8" spans="1:13" ht="13.5" thickBot="1">
      <c r="A8" s="97" t="s">
        <v>931</v>
      </c>
      <c r="B8" s="353" t="s">
        <v>1213</v>
      </c>
      <c r="C8" s="97" t="s">
        <v>931</v>
      </c>
      <c r="D8" s="136" t="s">
        <v>1207</v>
      </c>
      <c r="E8" s="61" t="s">
        <v>931</v>
      </c>
      <c r="F8" s="6">
        <f t="shared" si="0"/>
        <v>6</v>
      </c>
      <c r="G8" s="71"/>
      <c r="H8" s="316" t="str">
        <f>IF(G8&lt;&gt;"",COUNTIF(G$1:G9,"y"),"")</f>
        <v/>
      </c>
      <c r="I8" s="272" t="s">
        <v>932</v>
      </c>
      <c r="J8" s="325" t="s">
        <v>500</v>
      </c>
      <c r="K8" s="326"/>
      <c r="L8" s="208"/>
      <c r="M8" t="s">
        <v>500</v>
      </c>
    </row>
    <row r="9" spans="1:13" ht="13.5" thickBot="1">
      <c r="A9" s="97" t="s">
        <v>935</v>
      </c>
      <c r="B9" s="353" t="s">
        <v>1214</v>
      </c>
      <c r="C9" s="97" t="s">
        <v>935</v>
      </c>
      <c r="D9" s="136" t="s">
        <v>1135</v>
      </c>
      <c r="E9" s="61" t="s">
        <v>935</v>
      </c>
      <c r="F9" s="6">
        <f t="shared" si="0"/>
        <v>7</v>
      </c>
      <c r="G9" s="71"/>
      <c r="H9" s="316" t="str">
        <f>IF(G9&lt;&gt;"",COUNTIF(G$1:G10,"y"),"")</f>
        <v/>
      </c>
      <c r="I9" s="272" t="s">
        <v>936</v>
      </c>
      <c r="J9" s="325" t="s">
        <v>500</v>
      </c>
      <c r="K9" s="326"/>
      <c r="L9" s="208"/>
      <c r="M9" t="s">
        <v>500</v>
      </c>
    </row>
    <row r="10" spans="1:13" ht="13.5" thickBot="1">
      <c r="A10" s="97" t="s">
        <v>940</v>
      </c>
      <c r="B10" s="353" t="s">
        <v>1215</v>
      </c>
      <c r="C10" s="97" t="s">
        <v>940</v>
      </c>
      <c r="D10" s="136" t="s">
        <v>1196</v>
      </c>
      <c r="E10" s="44" t="s">
        <v>940</v>
      </c>
      <c r="F10" s="6">
        <f t="shared" si="0"/>
        <v>8</v>
      </c>
      <c r="G10" s="71"/>
      <c r="H10" s="316" t="str">
        <f>IF(G10&lt;&gt;"",COUNTIF(G$1:G11,"y"),"")</f>
        <v/>
      </c>
      <c r="I10" s="273" t="s">
        <v>941</v>
      </c>
      <c r="J10" s="325" t="s">
        <v>500</v>
      </c>
      <c r="K10" s="326"/>
      <c r="L10" s="208"/>
      <c r="M10" t="s">
        <v>500</v>
      </c>
    </row>
    <row r="11" spans="1:13" ht="13.5" thickBot="1">
      <c r="A11" s="97" t="s">
        <v>945</v>
      </c>
      <c r="B11" s="353" t="s">
        <v>1216</v>
      </c>
      <c r="C11" s="97" t="s">
        <v>945</v>
      </c>
      <c r="D11" s="136" t="s">
        <v>950</v>
      </c>
      <c r="E11" s="61" t="s">
        <v>945</v>
      </c>
      <c r="F11" s="6">
        <f t="shared" si="0"/>
        <v>9</v>
      </c>
      <c r="G11" s="71"/>
      <c r="H11" s="316" t="str">
        <f>IF(G11&lt;&gt;"",COUNTIF(G$1:G12,"y"),"")</f>
        <v/>
      </c>
      <c r="I11" s="272" t="s">
        <v>946</v>
      </c>
      <c r="J11" s="325" t="s">
        <v>500</v>
      </c>
      <c r="K11" s="326"/>
      <c r="L11" s="208"/>
      <c r="M11" t="s">
        <v>500</v>
      </c>
    </row>
    <row r="12" spans="1:13" ht="13.5" thickBot="1">
      <c r="A12" s="97" t="s">
        <v>949</v>
      </c>
      <c r="B12" s="353" t="s">
        <v>1218</v>
      </c>
      <c r="C12" s="97" t="s">
        <v>949</v>
      </c>
      <c r="D12" s="136" t="s">
        <v>950</v>
      </c>
      <c r="E12" s="44" t="s">
        <v>949</v>
      </c>
      <c r="F12" s="6">
        <f t="shared" si="0"/>
        <v>10</v>
      </c>
      <c r="G12" s="71"/>
      <c r="H12" s="316" t="str">
        <f>IF(G12&lt;&gt;"",COUNTIF(G$1:G13,"y"),"")</f>
        <v/>
      </c>
      <c r="I12" s="274" t="s">
        <v>381</v>
      </c>
      <c r="J12" s="325" t="s">
        <v>500</v>
      </c>
      <c r="K12" s="326"/>
      <c r="L12" s="208"/>
      <c r="M12" t="s">
        <v>500</v>
      </c>
    </row>
    <row r="13" spans="1:13" ht="13.5" thickBot="1">
      <c r="A13" s="97" t="s">
        <v>953</v>
      </c>
      <c r="B13" s="353" t="s">
        <v>1217</v>
      </c>
      <c r="C13" s="97" t="s">
        <v>953</v>
      </c>
      <c r="D13" s="136" t="s">
        <v>1171</v>
      </c>
      <c r="E13" s="44" t="s">
        <v>953</v>
      </c>
      <c r="F13" s="6">
        <f t="shared" si="0"/>
        <v>11</v>
      </c>
      <c r="G13" s="71"/>
      <c r="H13" s="316" t="str">
        <f>IF(G13&lt;&gt;"",COUNTIF(G$1:G14,"y"),"")</f>
        <v/>
      </c>
      <c r="I13" s="273" t="s">
        <v>954</v>
      </c>
      <c r="J13" s="325" t="s">
        <v>500</v>
      </c>
      <c r="K13" s="326"/>
      <c r="L13" s="208"/>
      <c r="M13" t="s">
        <v>500</v>
      </c>
    </row>
    <row r="14" spans="1:13" ht="13.5" thickBot="1">
      <c r="A14" s="97" t="s">
        <v>957</v>
      </c>
      <c r="B14" s="354" t="s">
        <v>1219</v>
      </c>
      <c r="C14" s="97" t="s">
        <v>957</v>
      </c>
      <c r="D14" s="100" t="s">
        <v>958</v>
      </c>
      <c r="E14" s="53" t="s">
        <v>957</v>
      </c>
      <c r="F14" s="6">
        <f t="shared" si="0"/>
        <v>12</v>
      </c>
      <c r="G14" s="71"/>
      <c r="H14" s="316" t="str">
        <f>IF(G14&lt;&gt;"",COUNTIF(G$1:G15,"y"),"")</f>
        <v/>
      </c>
      <c r="I14" s="274" t="s">
        <v>382</v>
      </c>
      <c r="J14" s="325" t="s">
        <v>500</v>
      </c>
      <c r="K14" s="326"/>
      <c r="L14" s="208"/>
      <c r="M14" t="s">
        <v>500</v>
      </c>
    </row>
    <row r="15" spans="1:13" s="279" customFormat="1" ht="13.5" thickBot="1">
      <c r="A15" s="209" t="s">
        <v>962</v>
      </c>
      <c r="B15" s="355" t="s">
        <v>1220</v>
      </c>
      <c r="C15" s="209" t="s">
        <v>962</v>
      </c>
      <c r="D15" s="213" t="s">
        <v>1137</v>
      </c>
      <c r="E15" s="277" t="s">
        <v>962</v>
      </c>
      <c r="F15" s="278">
        <f t="shared" si="0"/>
        <v>13</v>
      </c>
      <c r="G15" s="282"/>
      <c r="H15" s="317" t="str">
        <f>IF(G15&lt;&gt;"",COUNTIF(G$1:G16,"y"),"")</f>
        <v/>
      </c>
      <c r="I15" s="315" t="s">
        <v>963</v>
      </c>
      <c r="J15" s="328" t="s">
        <v>500</v>
      </c>
      <c r="K15" s="329"/>
      <c r="L15" s="208"/>
      <c r="M15" s="279" t="s">
        <v>500</v>
      </c>
    </row>
    <row r="16" spans="1:13" s="279" customFormat="1" ht="13.5" thickBot="1">
      <c r="A16" s="209" t="s">
        <v>967</v>
      </c>
      <c r="B16" s="356" t="s">
        <v>1221</v>
      </c>
      <c r="C16" s="209" t="s">
        <v>967</v>
      </c>
      <c r="D16" s="210" t="s">
        <v>1137</v>
      </c>
      <c r="E16" s="280" t="s">
        <v>967</v>
      </c>
      <c r="F16" s="278">
        <f t="shared" si="0"/>
        <v>14</v>
      </c>
      <c r="G16" s="282"/>
      <c r="H16" s="317" t="str">
        <f>IF(G16&lt;&gt;"",COUNTIF(G$1:G17,"y"),"")</f>
        <v/>
      </c>
      <c r="I16" s="275" t="s">
        <v>968</v>
      </c>
      <c r="J16" s="328" t="s">
        <v>500</v>
      </c>
      <c r="K16" s="329"/>
      <c r="L16" s="207" t="s">
        <v>234</v>
      </c>
      <c r="M16" s="279" t="s">
        <v>500</v>
      </c>
    </row>
    <row r="17" spans="1:13" s="279" customFormat="1" ht="13.5" thickBot="1">
      <c r="A17" s="209" t="s">
        <v>971</v>
      </c>
      <c r="B17" s="356" t="s">
        <v>1222</v>
      </c>
      <c r="C17" s="209" t="s">
        <v>971</v>
      </c>
      <c r="D17" s="210" t="s">
        <v>1137</v>
      </c>
      <c r="E17" s="280" t="s">
        <v>971</v>
      </c>
      <c r="F17" s="278">
        <f t="shared" si="0"/>
        <v>15</v>
      </c>
      <c r="G17" s="282"/>
      <c r="H17" s="317" t="str">
        <f>IF(G17&lt;&gt;"",COUNTIF(G$1:G18,"y"),"")</f>
        <v/>
      </c>
      <c r="I17" s="275" t="s">
        <v>972</v>
      </c>
      <c r="J17" s="328" t="s">
        <v>500</v>
      </c>
      <c r="K17" s="329"/>
      <c r="L17" s="208"/>
      <c r="M17" s="279" t="s">
        <v>500</v>
      </c>
    </row>
    <row r="18" spans="1:13" s="279" customFormat="1" ht="13.5" thickBot="1">
      <c r="A18" s="209" t="s">
        <v>975</v>
      </c>
      <c r="B18" s="356" t="s">
        <v>1223</v>
      </c>
      <c r="C18" s="209" t="s">
        <v>975</v>
      </c>
      <c r="D18" s="210" t="s">
        <v>1137</v>
      </c>
      <c r="E18" s="281" t="s">
        <v>975</v>
      </c>
      <c r="F18" s="278">
        <f t="shared" si="0"/>
        <v>16</v>
      </c>
      <c r="G18" s="282"/>
      <c r="H18" s="317" t="str">
        <f>IF(G18&lt;&gt;"",COUNTIF(G$1:G19,"y"),"")</f>
        <v/>
      </c>
      <c r="I18" s="276" t="s">
        <v>379</v>
      </c>
      <c r="J18" s="328" t="s">
        <v>500</v>
      </c>
      <c r="K18" s="329"/>
      <c r="L18" s="208"/>
      <c r="M18" s="279" t="s">
        <v>500</v>
      </c>
    </row>
    <row r="19" spans="1:13" s="279" customFormat="1" ht="13.5" thickBot="1">
      <c r="A19" s="209" t="s">
        <v>979</v>
      </c>
      <c r="B19" s="356" t="s">
        <v>1224</v>
      </c>
      <c r="C19" s="209" t="s">
        <v>979</v>
      </c>
      <c r="D19" s="210" t="s">
        <v>1137</v>
      </c>
      <c r="E19" s="281" t="s">
        <v>979</v>
      </c>
      <c r="F19" s="278">
        <f t="shared" si="0"/>
        <v>17</v>
      </c>
      <c r="G19" s="282"/>
      <c r="H19" s="317" t="str">
        <f>IF(G19&lt;&gt;"",COUNTIF(G$1:G20,"y"),"")</f>
        <v/>
      </c>
      <c r="I19" s="276" t="s">
        <v>383</v>
      </c>
      <c r="J19" s="328" t="s">
        <v>500</v>
      </c>
      <c r="K19" s="329"/>
      <c r="L19" s="208"/>
      <c r="M19" s="279" t="s">
        <v>500</v>
      </c>
    </row>
    <row r="20" spans="1:13" s="279" customFormat="1" ht="13.5" thickBot="1">
      <c r="A20" s="209" t="s">
        <v>982</v>
      </c>
      <c r="B20" s="356" t="s">
        <v>1225</v>
      </c>
      <c r="C20" s="209" t="s">
        <v>982</v>
      </c>
      <c r="D20" s="210" t="s">
        <v>1137</v>
      </c>
      <c r="E20" s="281" t="s">
        <v>982</v>
      </c>
      <c r="F20" s="278">
        <f t="shared" si="0"/>
        <v>18</v>
      </c>
      <c r="G20" s="282"/>
      <c r="H20" s="317" t="str">
        <f>IF(G20&lt;&gt;"",COUNTIF(G$1:G21,"y"),"")</f>
        <v/>
      </c>
      <c r="I20" s="276" t="s">
        <v>384</v>
      </c>
      <c r="J20" s="328" t="s">
        <v>500</v>
      </c>
      <c r="K20" s="329"/>
      <c r="L20" s="208"/>
      <c r="M20" s="279" t="s">
        <v>500</v>
      </c>
    </row>
    <row r="21" spans="1:13" s="279" customFormat="1" ht="13.5" thickBot="1">
      <c r="A21" s="209" t="s">
        <v>986</v>
      </c>
      <c r="B21" s="356" t="s">
        <v>1226</v>
      </c>
      <c r="C21" s="209" t="s">
        <v>986</v>
      </c>
      <c r="D21" s="210" t="s">
        <v>1137</v>
      </c>
      <c r="E21" s="280" t="s">
        <v>986</v>
      </c>
      <c r="F21" s="278">
        <f t="shared" si="0"/>
        <v>19</v>
      </c>
      <c r="G21" s="282"/>
      <c r="H21" s="317" t="str">
        <f>IF(G21&lt;&gt;"",COUNTIF(G$1:G22,"y"),"")</f>
        <v/>
      </c>
      <c r="I21" s="276" t="s">
        <v>379</v>
      </c>
      <c r="J21" s="328" t="s">
        <v>500</v>
      </c>
      <c r="K21" s="329"/>
      <c r="L21" s="208"/>
      <c r="M21" s="279" t="s">
        <v>500</v>
      </c>
    </row>
    <row r="22" spans="1:13" s="279" customFormat="1" ht="13.5" thickBot="1">
      <c r="A22" s="209" t="s">
        <v>989</v>
      </c>
      <c r="B22" s="357" t="s">
        <v>1227</v>
      </c>
      <c r="C22" s="209" t="s">
        <v>989</v>
      </c>
      <c r="D22" s="211" t="s">
        <v>1137</v>
      </c>
      <c r="E22" s="277" t="s">
        <v>989</v>
      </c>
      <c r="F22" s="278">
        <f t="shared" si="0"/>
        <v>20</v>
      </c>
      <c r="G22" s="282"/>
      <c r="H22" s="317" t="str">
        <f>IF(G22&lt;&gt;"",COUNTIF(G$1:G23,"y"),"")</f>
        <v/>
      </c>
      <c r="I22" s="276" t="s">
        <v>990</v>
      </c>
      <c r="J22" s="328" t="s">
        <v>500</v>
      </c>
      <c r="K22" s="329"/>
      <c r="L22" s="208"/>
      <c r="M22" s="279" t="s">
        <v>500</v>
      </c>
    </row>
    <row r="23" spans="1:13" ht="13.5" thickBot="1">
      <c r="A23" s="97" t="s">
        <v>1030</v>
      </c>
      <c r="B23" s="352" t="s">
        <v>1255</v>
      </c>
      <c r="C23" s="97" t="s">
        <v>1030</v>
      </c>
      <c r="D23" s="101"/>
      <c r="E23" s="53" t="s">
        <v>1030</v>
      </c>
      <c r="F23" s="6">
        <f t="shared" si="0"/>
        <v>21</v>
      </c>
      <c r="G23" s="71"/>
      <c r="H23" s="316" t="str">
        <f>IF(G23&lt;&gt;"",COUNTIF(G$1:G24,"y"),"")</f>
        <v/>
      </c>
      <c r="I23" s="273" t="s">
        <v>112</v>
      </c>
      <c r="J23" s="325" t="s">
        <v>500</v>
      </c>
      <c r="K23" s="326"/>
      <c r="L23" s="328"/>
      <c r="M23" t="s">
        <v>500</v>
      </c>
    </row>
    <row r="24" spans="1:13" ht="13.5" thickBot="1">
      <c r="A24" s="97" t="s">
        <v>1036</v>
      </c>
      <c r="B24" s="353" t="s">
        <v>1256</v>
      </c>
      <c r="C24" s="97" t="s">
        <v>1036</v>
      </c>
      <c r="D24" s="136"/>
      <c r="E24" s="61" t="s">
        <v>1036</v>
      </c>
      <c r="F24" s="6">
        <f t="shared" si="0"/>
        <v>22</v>
      </c>
      <c r="G24" s="71"/>
      <c r="H24" s="316" t="str">
        <f>IF(G24&lt;&gt;"",COUNTIF(G$1:G25,"y"),"")</f>
        <v/>
      </c>
      <c r="I24" s="273" t="s">
        <v>111</v>
      </c>
      <c r="J24" s="325" t="s">
        <v>500</v>
      </c>
      <c r="K24" s="326"/>
      <c r="L24" s="328"/>
      <c r="M24" t="s">
        <v>500</v>
      </c>
    </row>
    <row r="25" spans="1:13" ht="13.5" thickBot="1">
      <c r="A25" s="97" t="s">
        <v>1040</v>
      </c>
      <c r="B25" s="353" t="s">
        <v>1257</v>
      </c>
      <c r="C25" s="97" t="s">
        <v>1040</v>
      </c>
      <c r="D25" s="136"/>
      <c r="E25" s="61" t="s">
        <v>1040</v>
      </c>
      <c r="F25" s="6">
        <f t="shared" si="0"/>
        <v>23</v>
      </c>
      <c r="G25" s="71"/>
      <c r="H25" s="316" t="str">
        <f>IF(G25&lt;&gt;"",COUNTIF(G$1:G26,"y"),"")</f>
        <v/>
      </c>
      <c r="I25" s="272" t="s">
        <v>113</v>
      </c>
      <c r="J25" s="325" t="s">
        <v>500</v>
      </c>
      <c r="K25" s="326"/>
      <c r="L25" s="190"/>
      <c r="M25" t="s">
        <v>500</v>
      </c>
    </row>
    <row r="26" spans="1:13" ht="13.5" thickBot="1">
      <c r="A26" s="97" t="s">
        <v>1043</v>
      </c>
      <c r="B26" s="353" t="s">
        <v>1258</v>
      </c>
      <c r="C26" s="97" t="s">
        <v>1043</v>
      </c>
      <c r="D26" s="136"/>
      <c r="E26" s="61" t="s">
        <v>1043</v>
      </c>
      <c r="F26" s="6">
        <f t="shared" si="0"/>
        <v>24</v>
      </c>
      <c r="G26" s="71"/>
      <c r="H26" s="316" t="str">
        <f>IF(G26&lt;&gt;"",COUNTIF(G$1:G27,"y"),"")</f>
        <v/>
      </c>
      <c r="I26" s="272" t="s">
        <v>114</v>
      </c>
      <c r="J26" s="325" t="s">
        <v>500</v>
      </c>
      <c r="K26" s="326"/>
      <c r="L26" s="208"/>
      <c r="M26" t="s">
        <v>500</v>
      </c>
    </row>
    <row r="27" spans="1:13" ht="13.5" thickBot="1">
      <c r="A27" s="97" t="s">
        <v>1046</v>
      </c>
      <c r="B27" s="353" t="s">
        <v>1259</v>
      </c>
      <c r="C27" s="97" t="s">
        <v>1046</v>
      </c>
      <c r="D27" s="136"/>
      <c r="E27" s="61" t="s">
        <v>1046</v>
      </c>
      <c r="F27" s="6">
        <f t="shared" si="0"/>
        <v>25</v>
      </c>
      <c r="G27" s="71"/>
      <c r="H27" s="316" t="str">
        <f>IF(G27&lt;&gt;"",COUNTIF(G$1:G28,"y"),"")</f>
        <v/>
      </c>
      <c r="I27" s="272" t="s">
        <v>115</v>
      </c>
      <c r="J27" s="325" t="s">
        <v>500</v>
      </c>
      <c r="K27" s="326"/>
      <c r="L27" s="349"/>
      <c r="M27" t="s">
        <v>500</v>
      </c>
    </row>
    <row r="28" spans="1:13" ht="13.5" thickBot="1">
      <c r="A28" s="97" t="s">
        <v>1046</v>
      </c>
      <c r="B28" s="353" t="s">
        <v>109</v>
      </c>
      <c r="C28" s="97" t="s">
        <v>1046</v>
      </c>
      <c r="D28" s="136"/>
      <c r="E28" s="44" t="s">
        <v>110</v>
      </c>
      <c r="F28" s="6">
        <f t="shared" si="0"/>
        <v>26</v>
      </c>
      <c r="G28" s="71"/>
      <c r="H28" s="316" t="str">
        <f>IF(G28&lt;&gt;"",COUNTIF(G$1:G29,"y"),"")</f>
        <v/>
      </c>
      <c r="I28" s="273" t="s">
        <v>1031</v>
      </c>
      <c r="J28" s="325" t="s">
        <v>500</v>
      </c>
      <c r="K28" s="326"/>
      <c r="L28" s="191"/>
      <c r="M28" t="s">
        <v>500</v>
      </c>
    </row>
    <row r="29" spans="1:13" ht="13.5" thickBot="1">
      <c r="A29" s="97" t="s">
        <v>1049</v>
      </c>
      <c r="B29" s="353" t="s">
        <v>1260</v>
      </c>
      <c r="C29" s="97" t="s">
        <v>1049</v>
      </c>
      <c r="D29" s="136"/>
      <c r="E29" s="61" t="s">
        <v>1049</v>
      </c>
      <c r="F29" s="6">
        <f t="shared" si="0"/>
        <v>27</v>
      </c>
      <c r="G29" s="71"/>
      <c r="H29" s="316" t="str">
        <f>IF(G29&lt;&gt;"",COUNTIF(G$1:G30,"y"),"")</f>
        <v/>
      </c>
      <c r="I29" s="272" t="s">
        <v>1203</v>
      </c>
      <c r="J29" s="325" t="s">
        <v>500</v>
      </c>
      <c r="K29" s="326"/>
      <c r="L29" s="208"/>
      <c r="M29" t="s">
        <v>500</v>
      </c>
    </row>
    <row r="30" spans="1:13" ht="13.5" thickBot="1">
      <c r="A30" s="97" t="s">
        <v>1052</v>
      </c>
      <c r="B30" s="353" t="s">
        <v>1261</v>
      </c>
      <c r="C30" s="97" t="s">
        <v>1052</v>
      </c>
      <c r="D30" s="136"/>
      <c r="E30" s="53" t="s">
        <v>1052</v>
      </c>
      <c r="F30" s="6">
        <f t="shared" si="0"/>
        <v>28</v>
      </c>
      <c r="G30" s="71"/>
      <c r="H30" s="316" t="str">
        <f>IF(G30&lt;&gt;"",COUNTIF(G$1:G31,"y"),"")</f>
        <v/>
      </c>
      <c r="I30" s="274" t="s">
        <v>1053</v>
      </c>
      <c r="J30" s="325" t="s">
        <v>500</v>
      </c>
      <c r="K30" s="326"/>
      <c r="L30" s="208"/>
      <c r="M30" t="s">
        <v>500</v>
      </c>
    </row>
    <row r="31" spans="1:13" ht="13.5" thickBot="1">
      <c r="A31" s="97" t="s">
        <v>1057</v>
      </c>
      <c r="B31" s="353" t="s">
        <v>1262</v>
      </c>
      <c r="C31" s="97" t="s">
        <v>1057</v>
      </c>
      <c r="D31" s="136"/>
      <c r="E31" s="44" t="s">
        <v>1057</v>
      </c>
      <c r="F31" s="6">
        <f t="shared" si="0"/>
        <v>29</v>
      </c>
      <c r="G31" s="71"/>
      <c r="H31" s="316" t="str">
        <f>IF(G31&lt;&gt;"",COUNTIF(G$1:G32,"y"),"")</f>
        <v/>
      </c>
      <c r="I31" s="274" t="s">
        <v>1058</v>
      </c>
      <c r="J31" s="325" t="s">
        <v>500</v>
      </c>
      <c r="K31" s="326"/>
      <c r="L31" s="208"/>
      <c r="M31" t="s">
        <v>500</v>
      </c>
    </row>
    <row r="32" spans="1:13" ht="13.5" thickBot="1">
      <c r="A32" s="97" t="s">
        <v>1061</v>
      </c>
      <c r="B32" s="353" t="s">
        <v>1263</v>
      </c>
      <c r="C32" s="97" t="s">
        <v>1061</v>
      </c>
      <c r="D32" s="136"/>
      <c r="E32" s="44" t="s">
        <v>1061</v>
      </c>
      <c r="F32" s="6">
        <f t="shared" si="0"/>
        <v>30</v>
      </c>
      <c r="G32" s="71"/>
      <c r="H32" s="316" t="str">
        <f>IF(G32&lt;&gt;"",COUNTIF(G$1:G33,"y"),"")</f>
        <v/>
      </c>
      <c r="I32" s="274" t="s">
        <v>249</v>
      </c>
      <c r="J32" s="325" t="s">
        <v>500</v>
      </c>
      <c r="K32" s="326"/>
      <c r="L32" s="190"/>
      <c r="M32" t="s">
        <v>500</v>
      </c>
    </row>
    <row r="33" spans="1:13" ht="13.5" thickBot="1">
      <c r="A33" s="97" t="s">
        <v>1066</v>
      </c>
      <c r="B33" s="353" t="s">
        <v>1264</v>
      </c>
      <c r="C33" s="97" t="s">
        <v>1066</v>
      </c>
      <c r="D33" s="136"/>
      <c r="E33" s="61" t="s">
        <v>1066</v>
      </c>
      <c r="F33" s="6">
        <f t="shared" si="0"/>
        <v>31</v>
      </c>
      <c r="G33" s="71"/>
      <c r="H33" s="316" t="str">
        <f>IF(G33&lt;&gt;"",COUNTIF(G$1:G35,"y"),"")</f>
        <v/>
      </c>
      <c r="I33" s="272" t="s">
        <v>116</v>
      </c>
      <c r="J33" s="325" t="s">
        <v>500</v>
      </c>
      <c r="K33" s="326"/>
      <c r="L33" s="328"/>
      <c r="M33" t="s">
        <v>500</v>
      </c>
    </row>
    <row r="34" spans="1:13" ht="13.5" thickBot="1">
      <c r="A34" s="97" t="s">
        <v>314</v>
      </c>
      <c r="B34" s="353" t="s">
        <v>315</v>
      </c>
      <c r="C34" s="97" t="s">
        <v>314</v>
      </c>
      <c r="D34" s="136"/>
      <c r="E34" s="61" t="s">
        <v>314</v>
      </c>
      <c r="F34" s="6">
        <f>F33+1</f>
        <v>32</v>
      </c>
      <c r="G34" s="71"/>
      <c r="H34" s="316"/>
      <c r="I34" s="272" t="s">
        <v>390</v>
      </c>
      <c r="J34" s="325" t="s">
        <v>500</v>
      </c>
      <c r="K34" s="326"/>
      <c r="L34" s="328"/>
      <c r="M34" t="s">
        <v>500</v>
      </c>
    </row>
    <row r="35" spans="1:13" ht="13.5" thickBot="1">
      <c r="A35" s="97" t="s">
        <v>1069</v>
      </c>
      <c r="B35" s="353" t="s">
        <v>1265</v>
      </c>
      <c r="C35" s="97" t="s">
        <v>1069</v>
      </c>
      <c r="D35" s="136"/>
      <c r="E35" s="61" t="s">
        <v>1069</v>
      </c>
      <c r="F35" s="6">
        <f>F34+1</f>
        <v>33</v>
      </c>
      <c r="G35" s="71"/>
      <c r="H35" s="316" t="str">
        <f>IF(G35&lt;&gt;"",COUNTIF(G$1:G36,"y"),"")</f>
        <v/>
      </c>
      <c r="I35" s="272" t="s">
        <v>117</v>
      </c>
      <c r="J35" s="325" t="s">
        <v>500</v>
      </c>
      <c r="K35" s="326"/>
      <c r="L35" s="328"/>
      <c r="M35" t="s">
        <v>500</v>
      </c>
    </row>
    <row r="36" spans="1:13" ht="13.5" thickBot="1">
      <c r="A36" s="97" t="s">
        <v>1072</v>
      </c>
      <c r="B36" s="353" t="s">
        <v>1266</v>
      </c>
      <c r="C36" s="97" t="s">
        <v>1072</v>
      </c>
      <c r="D36" s="136"/>
      <c r="E36" s="61" t="s">
        <v>1072</v>
      </c>
      <c r="F36" s="6">
        <f t="shared" ref="F36:F99" si="1">F35+1</f>
        <v>34</v>
      </c>
      <c r="G36" s="71"/>
      <c r="H36" s="316" t="str">
        <f>IF(G36&lt;&gt;"",COUNTIF(G$1:G37,"y"),"")</f>
        <v/>
      </c>
      <c r="I36" s="272" t="s">
        <v>118</v>
      </c>
      <c r="J36" s="325" t="s">
        <v>500</v>
      </c>
      <c r="K36" s="326"/>
      <c r="L36" s="191" t="s">
        <v>500</v>
      </c>
      <c r="M36" t="s">
        <v>500</v>
      </c>
    </row>
    <row r="37" spans="1:13" s="279" customFormat="1" ht="13.5" thickBot="1">
      <c r="A37" s="209" t="s">
        <v>1076</v>
      </c>
      <c r="B37" s="355" t="s">
        <v>1287</v>
      </c>
      <c r="C37" s="209" t="s">
        <v>1076</v>
      </c>
      <c r="D37" s="210"/>
      <c r="E37" s="280" t="s">
        <v>1076</v>
      </c>
      <c r="F37" s="278">
        <f t="shared" si="1"/>
        <v>35</v>
      </c>
      <c r="G37" s="282"/>
      <c r="H37" s="317" t="str">
        <f>IF(G37&lt;&gt;"",COUNTIF(G$1:G38,"y"),"")</f>
        <v/>
      </c>
      <c r="I37" s="275" t="s">
        <v>217</v>
      </c>
      <c r="J37" s="328" t="s">
        <v>500</v>
      </c>
      <c r="K37" s="329"/>
      <c r="L37" s="191" t="s">
        <v>500</v>
      </c>
      <c r="M37" s="279" t="s">
        <v>500</v>
      </c>
    </row>
    <row r="38" spans="1:13" s="279" customFormat="1" ht="13.5" thickBot="1">
      <c r="A38" s="209" t="s">
        <v>1079</v>
      </c>
      <c r="B38" s="356" t="s">
        <v>1288</v>
      </c>
      <c r="C38" s="209" t="s">
        <v>1079</v>
      </c>
      <c r="D38" s="210"/>
      <c r="E38" s="280" t="s">
        <v>1079</v>
      </c>
      <c r="F38" s="278">
        <f t="shared" si="1"/>
        <v>36</v>
      </c>
      <c r="G38" s="282"/>
      <c r="H38" s="317" t="str">
        <f>IF(G38&lt;&gt;"",COUNTIF(G$1:G39,"y"),"")</f>
        <v/>
      </c>
      <c r="I38" s="275" t="s">
        <v>214</v>
      </c>
      <c r="J38" s="328" t="s">
        <v>500</v>
      </c>
      <c r="K38" s="329"/>
      <c r="L38" s="191" t="s">
        <v>500</v>
      </c>
      <c r="M38" s="279" t="s">
        <v>500</v>
      </c>
    </row>
    <row r="39" spans="1:13" s="279" customFormat="1" ht="13.5" thickBot="1">
      <c r="A39" s="209" t="s">
        <v>1082</v>
      </c>
      <c r="B39" s="356" t="s">
        <v>1289</v>
      </c>
      <c r="C39" s="209" t="s">
        <v>1082</v>
      </c>
      <c r="D39" s="210"/>
      <c r="E39" s="280" t="s">
        <v>1082</v>
      </c>
      <c r="F39" s="278">
        <f t="shared" si="1"/>
        <v>37</v>
      </c>
      <c r="G39" s="282"/>
      <c r="H39" s="317" t="str">
        <f>IF(G39&lt;&gt;"",COUNTIF(G$1:G40,"y"),"")</f>
        <v/>
      </c>
      <c r="I39" s="275" t="s">
        <v>215</v>
      </c>
      <c r="J39" s="328" t="s">
        <v>500</v>
      </c>
      <c r="K39" s="329"/>
      <c r="L39" s="190" t="s">
        <v>500</v>
      </c>
      <c r="M39" s="279" t="s">
        <v>500</v>
      </c>
    </row>
    <row r="40" spans="1:13" s="279" customFormat="1" ht="13.5" thickBot="1">
      <c r="A40" s="209" t="s">
        <v>1085</v>
      </c>
      <c r="B40" s="356" t="s">
        <v>1290</v>
      </c>
      <c r="C40" s="209" t="s">
        <v>1085</v>
      </c>
      <c r="D40" s="211"/>
      <c r="E40" s="280" t="s">
        <v>1085</v>
      </c>
      <c r="F40" s="278">
        <f t="shared" si="1"/>
        <v>38</v>
      </c>
      <c r="G40" s="282"/>
      <c r="H40" s="317" t="str">
        <f>IF(G40&lt;&gt;"",COUNTIF(G$1:G41,"y"),"")</f>
        <v/>
      </c>
      <c r="I40" s="276" t="s">
        <v>216</v>
      </c>
      <c r="J40" s="328" t="s">
        <v>500</v>
      </c>
      <c r="K40" s="329"/>
      <c r="L40" s="190" t="s">
        <v>500</v>
      </c>
      <c r="M40" s="279" t="s">
        <v>500</v>
      </c>
    </row>
    <row r="41" spans="1:13" s="279" customFormat="1" ht="13.5" thickBot="1">
      <c r="A41" s="209" t="s">
        <v>1088</v>
      </c>
      <c r="B41" s="356" t="s">
        <v>1291</v>
      </c>
      <c r="C41" s="209" t="s">
        <v>1088</v>
      </c>
      <c r="D41" s="213"/>
      <c r="E41" s="280" t="s">
        <v>1088</v>
      </c>
      <c r="F41" s="278">
        <f t="shared" si="1"/>
        <v>39</v>
      </c>
      <c r="G41" s="282"/>
      <c r="H41" s="317" t="str">
        <f>IF(G41&lt;&gt;"",COUNTIF(G$1:G42,"y"),"")</f>
        <v/>
      </c>
      <c r="I41" s="275" t="s">
        <v>211</v>
      </c>
      <c r="J41" s="328" t="s">
        <v>500</v>
      </c>
      <c r="K41" s="329"/>
      <c r="L41" s="190" t="s">
        <v>500</v>
      </c>
      <c r="M41" s="279" t="s">
        <v>500</v>
      </c>
    </row>
    <row r="42" spans="1:13" s="279" customFormat="1" ht="13.5" thickBot="1">
      <c r="A42" s="209" t="s">
        <v>1092</v>
      </c>
      <c r="B42" s="356" t="s">
        <v>1292</v>
      </c>
      <c r="C42" s="209" t="s">
        <v>1092</v>
      </c>
      <c r="D42" s="210"/>
      <c r="E42" s="280" t="s">
        <v>1092</v>
      </c>
      <c r="F42" s="278">
        <f t="shared" si="1"/>
        <v>40</v>
      </c>
      <c r="G42" s="282"/>
      <c r="H42" s="317" t="str">
        <f>IF(G42&lt;&gt;"",COUNTIF(G$1:G43,"y"),"")</f>
        <v/>
      </c>
      <c r="I42" s="275" t="s">
        <v>212</v>
      </c>
      <c r="J42" s="328" t="s">
        <v>500</v>
      </c>
      <c r="K42" s="329"/>
      <c r="L42" s="190" t="s">
        <v>500</v>
      </c>
      <c r="M42" s="279" t="s">
        <v>500</v>
      </c>
    </row>
    <row r="43" spans="1:13" s="279" customFormat="1" ht="13.5" thickBot="1">
      <c r="A43" s="209" t="s">
        <v>1095</v>
      </c>
      <c r="B43" s="356" t="s">
        <v>996</v>
      </c>
      <c r="C43" s="209" t="s">
        <v>1095</v>
      </c>
      <c r="D43" s="210"/>
      <c r="E43" s="281" t="s">
        <v>1095</v>
      </c>
      <c r="F43" s="278">
        <f t="shared" si="1"/>
        <v>41</v>
      </c>
      <c r="G43" s="282"/>
      <c r="H43" s="317" t="str">
        <f>IF(G43&lt;&gt;"",COUNTIF(G$1:G44,"y"),"")</f>
        <v/>
      </c>
      <c r="I43" s="276" t="s">
        <v>213</v>
      </c>
      <c r="J43" s="328" t="s">
        <v>500</v>
      </c>
      <c r="K43" s="329"/>
      <c r="L43" s="190" t="s">
        <v>500</v>
      </c>
      <c r="M43" s="279" t="s">
        <v>500</v>
      </c>
    </row>
    <row r="44" spans="1:13" s="279" customFormat="1" ht="13.5" thickBot="1">
      <c r="A44" s="209" t="s">
        <v>1098</v>
      </c>
      <c r="B44" s="356" t="s">
        <v>1293</v>
      </c>
      <c r="C44" s="209" t="s">
        <v>1098</v>
      </c>
      <c r="D44" s="210"/>
      <c r="E44" s="280" t="s">
        <v>1098</v>
      </c>
      <c r="F44" s="278">
        <f t="shared" si="1"/>
        <v>42</v>
      </c>
      <c r="G44" s="282"/>
      <c r="H44" s="317" t="str">
        <f>IF(G44&lt;&gt;"",COUNTIF(G$1:G45,"y"),"")</f>
        <v/>
      </c>
      <c r="I44" s="276" t="s">
        <v>1204</v>
      </c>
      <c r="J44" s="328" t="s">
        <v>500</v>
      </c>
      <c r="K44" s="329"/>
      <c r="L44" s="190" t="s">
        <v>500</v>
      </c>
      <c r="M44" s="279" t="s">
        <v>500</v>
      </c>
    </row>
    <row r="45" spans="1:13" s="279" customFormat="1" ht="13.5" thickBot="1">
      <c r="A45" s="209" t="s">
        <v>1101</v>
      </c>
      <c r="B45" s="356" t="s">
        <v>1294</v>
      </c>
      <c r="C45" s="209" t="s">
        <v>1101</v>
      </c>
      <c r="D45" s="210"/>
      <c r="E45" s="280" t="s">
        <v>1101</v>
      </c>
      <c r="F45" s="278">
        <f t="shared" si="1"/>
        <v>43</v>
      </c>
      <c r="G45" s="282"/>
      <c r="H45" s="317" t="str">
        <f>IF(G45&lt;&gt;"",COUNTIF(G$1:G46,"y"),"")</f>
        <v/>
      </c>
      <c r="I45" s="275" t="s">
        <v>123</v>
      </c>
      <c r="J45" s="328" t="s">
        <v>500</v>
      </c>
      <c r="K45" s="329"/>
      <c r="L45" s="190" t="s">
        <v>500</v>
      </c>
      <c r="M45" s="279" t="s">
        <v>500</v>
      </c>
    </row>
    <row r="46" spans="1:13" s="279" customFormat="1" ht="13.5" thickBot="1">
      <c r="A46" s="209" t="s">
        <v>1104</v>
      </c>
      <c r="B46" s="356" t="s">
        <v>1295</v>
      </c>
      <c r="C46" s="209" t="s">
        <v>1104</v>
      </c>
      <c r="D46" s="211"/>
      <c r="E46" s="280" t="s">
        <v>1104</v>
      </c>
      <c r="F46" s="278">
        <f t="shared" si="1"/>
        <v>44</v>
      </c>
      <c r="G46" s="282"/>
      <c r="H46" s="317" t="str">
        <f>IF(G46&lt;&gt;"",COUNTIF(G$1:G47,"y"),"")</f>
        <v/>
      </c>
      <c r="I46" s="275" t="s">
        <v>210</v>
      </c>
      <c r="J46" s="328" t="s">
        <v>500</v>
      </c>
      <c r="K46" s="329"/>
      <c r="L46" s="190" t="s">
        <v>500</v>
      </c>
      <c r="M46" s="279" t="s">
        <v>500</v>
      </c>
    </row>
    <row r="47" spans="1:13" s="279" customFormat="1" ht="13.5" thickBot="1">
      <c r="A47" s="209" t="s">
        <v>1107</v>
      </c>
      <c r="B47" s="356" t="s">
        <v>1296</v>
      </c>
      <c r="C47" s="209" t="s">
        <v>1107</v>
      </c>
      <c r="D47" s="213"/>
      <c r="E47" s="280" t="s">
        <v>1107</v>
      </c>
      <c r="F47" s="278">
        <f t="shared" si="1"/>
        <v>45</v>
      </c>
      <c r="G47" s="282"/>
      <c r="H47" s="317" t="str">
        <f>IF(G47&lt;&gt;"",COUNTIF(G$1:G48,"y"),"")</f>
        <v/>
      </c>
      <c r="I47" s="275" t="s">
        <v>209</v>
      </c>
      <c r="J47" s="328" t="s">
        <v>500</v>
      </c>
      <c r="K47" s="329"/>
      <c r="L47" s="190" t="s">
        <v>500</v>
      </c>
      <c r="M47" s="279" t="s">
        <v>500</v>
      </c>
    </row>
    <row r="48" spans="1:13" s="279" customFormat="1" ht="13.5" thickBot="1">
      <c r="A48" s="209" t="s">
        <v>1109</v>
      </c>
      <c r="B48" s="356" t="s">
        <v>1297</v>
      </c>
      <c r="C48" s="209" t="s">
        <v>1109</v>
      </c>
      <c r="D48" s="210"/>
      <c r="E48" s="280" t="s">
        <v>1109</v>
      </c>
      <c r="F48" s="278">
        <f t="shared" si="1"/>
        <v>46</v>
      </c>
      <c r="G48" s="282"/>
      <c r="H48" s="317" t="str">
        <f>IF(G48&lt;&gt;"",COUNTIF(G$1:G49,"y"),"")</f>
        <v/>
      </c>
      <c r="I48" s="275" t="s">
        <v>208</v>
      </c>
      <c r="J48" s="328" t="s">
        <v>500</v>
      </c>
      <c r="K48" s="329"/>
      <c r="L48" s="191" t="s">
        <v>500</v>
      </c>
      <c r="M48" s="279" t="s">
        <v>500</v>
      </c>
    </row>
    <row r="49" spans="1:14" s="279" customFormat="1" ht="13.5" thickBot="1">
      <c r="A49" s="209" t="s">
        <v>1111</v>
      </c>
      <c r="B49" s="356" t="s">
        <v>1298</v>
      </c>
      <c r="C49" s="209" t="s">
        <v>1111</v>
      </c>
      <c r="D49" s="210"/>
      <c r="E49" s="280" t="s">
        <v>1111</v>
      </c>
      <c r="F49" s="278">
        <f t="shared" si="1"/>
        <v>47</v>
      </c>
      <c r="G49" s="282"/>
      <c r="H49" s="317" t="str">
        <f>IF(G49&lt;&gt;"",COUNTIF(G$1:G50,"y"),"")</f>
        <v/>
      </c>
      <c r="I49" s="275" t="s">
        <v>124</v>
      </c>
      <c r="J49" s="328" t="s">
        <v>500</v>
      </c>
      <c r="K49" s="329"/>
      <c r="L49" s="190" t="s">
        <v>500</v>
      </c>
      <c r="M49" s="279" t="s">
        <v>500</v>
      </c>
    </row>
    <row r="50" spans="1:14" s="279" customFormat="1" ht="13.5" thickBot="1">
      <c r="A50" s="209" t="s">
        <v>1113</v>
      </c>
      <c r="B50" s="356" t="s">
        <v>1299</v>
      </c>
      <c r="C50" s="209" t="s">
        <v>1113</v>
      </c>
      <c r="D50" s="210"/>
      <c r="E50" s="280" t="s">
        <v>1113</v>
      </c>
      <c r="F50" s="278">
        <f t="shared" si="1"/>
        <v>48</v>
      </c>
      <c r="G50" s="282"/>
      <c r="H50" s="317" t="str">
        <f>IF(G50&lt;&gt;"",COUNTIF(G$1:G51,"y"),"")</f>
        <v/>
      </c>
      <c r="I50" s="275" t="s">
        <v>207</v>
      </c>
      <c r="J50" s="328" t="s">
        <v>500</v>
      </c>
      <c r="K50" s="329"/>
      <c r="L50" s="190" t="s">
        <v>500</v>
      </c>
      <c r="M50" s="279" t="s">
        <v>500</v>
      </c>
    </row>
    <row r="51" spans="1:14" s="279" customFormat="1" ht="13.5" thickBot="1">
      <c r="A51" s="209" t="s">
        <v>1116</v>
      </c>
      <c r="B51" s="356" t="s">
        <v>1300</v>
      </c>
      <c r="C51" s="209" t="s">
        <v>1116</v>
      </c>
      <c r="D51" s="210"/>
      <c r="E51" s="280" t="s">
        <v>1116</v>
      </c>
      <c r="F51" s="278">
        <f t="shared" si="1"/>
        <v>49</v>
      </c>
      <c r="G51" s="282"/>
      <c r="H51" s="317" t="str">
        <f>IF(G51&lt;&gt;"",COUNTIF(G$1:G52,"y"),"")</f>
        <v/>
      </c>
      <c r="I51" s="275" t="s">
        <v>125</v>
      </c>
      <c r="J51" s="328" t="s">
        <v>500</v>
      </c>
      <c r="K51" s="329"/>
      <c r="L51" s="190" t="s">
        <v>500</v>
      </c>
      <c r="M51" s="279" t="s">
        <v>500</v>
      </c>
    </row>
    <row r="52" spans="1:14" s="279" customFormat="1" ht="13.5" thickBot="1">
      <c r="A52" s="209" t="s">
        <v>1118</v>
      </c>
      <c r="B52" s="356" t="s">
        <v>1301</v>
      </c>
      <c r="C52" s="209" t="s">
        <v>1118</v>
      </c>
      <c r="D52" s="210"/>
      <c r="E52" s="280" t="s">
        <v>1118</v>
      </c>
      <c r="F52" s="278">
        <f t="shared" si="1"/>
        <v>50</v>
      </c>
      <c r="G52" s="282"/>
      <c r="H52" s="317" t="str">
        <f>IF(G52&lt;&gt;"",COUNTIF(G$1:G53,"y"),"")</f>
        <v/>
      </c>
      <c r="I52" s="275" t="s">
        <v>206</v>
      </c>
      <c r="J52" s="328" t="s">
        <v>500</v>
      </c>
      <c r="K52" s="329"/>
      <c r="L52" s="190" t="s">
        <v>500</v>
      </c>
      <c r="M52" s="279" t="s">
        <v>500</v>
      </c>
    </row>
    <row r="53" spans="1:14" s="279" customFormat="1" ht="13.5" thickBot="1">
      <c r="A53" s="209" t="s">
        <v>1121</v>
      </c>
      <c r="B53" s="356" t="s">
        <v>1302</v>
      </c>
      <c r="C53" s="209" t="s">
        <v>1121</v>
      </c>
      <c r="D53" s="211"/>
      <c r="E53" s="280" t="s">
        <v>1121</v>
      </c>
      <c r="F53" s="278">
        <f t="shared" si="1"/>
        <v>51</v>
      </c>
      <c r="G53" s="282"/>
      <c r="H53" s="317" t="str">
        <f>IF(G53&lt;&gt;"",COUNTIF(G$1:G54,"y"),"")</f>
        <v/>
      </c>
      <c r="I53" s="275" t="s">
        <v>205</v>
      </c>
      <c r="J53" s="328" t="s">
        <v>500</v>
      </c>
      <c r="K53" s="329"/>
      <c r="L53" s="190" t="s">
        <v>500</v>
      </c>
      <c r="M53" s="279" t="s">
        <v>500</v>
      </c>
    </row>
    <row r="54" spans="1:14" s="279" customFormat="1" ht="13.5" thickBot="1">
      <c r="A54" s="209" t="s">
        <v>1123</v>
      </c>
      <c r="B54" s="356" t="s">
        <v>1303</v>
      </c>
      <c r="C54" s="209" t="s">
        <v>1123</v>
      </c>
      <c r="D54" s="213"/>
      <c r="E54" s="280" t="s">
        <v>1123</v>
      </c>
      <c r="F54" s="278">
        <f t="shared" si="1"/>
        <v>52</v>
      </c>
      <c r="G54" s="282"/>
      <c r="H54" s="317" t="str">
        <f>IF(G54&lt;&gt;"",COUNTIF(G$1:G55,"y"),"")</f>
        <v/>
      </c>
      <c r="I54" s="275" t="s">
        <v>200</v>
      </c>
      <c r="J54" s="328" t="s">
        <v>500</v>
      </c>
      <c r="K54" s="329"/>
      <c r="L54" s="190" t="s">
        <v>500</v>
      </c>
      <c r="M54" s="279" t="s">
        <v>500</v>
      </c>
    </row>
    <row r="55" spans="1:14" s="279" customFormat="1" ht="13.5" thickBot="1">
      <c r="A55" s="209" t="s">
        <v>1125</v>
      </c>
      <c r="B55" s="356" t="s">
        <v>1304</v>
      </c>
      <c r="C55" s="209" t="s">
        <v>1125</v>
      </c>
      <c r="D55" s="210"/>
      <c r="E55" s="280" t="s">
        <v>1125</v>
      </c>
      <c r="F55" s="278">
        <f t="shared" si="1"/>
        <v>53</v>
      </c>
      <c r="G55" s="282"/>
      <c r="H55" s="317" t="str">
        <f>IF(G55&lt;&gt;"",COUNTIF(G$1:G56,"y"),"")</f>
        <v/>
      </c>
      <c r="I55" s="276" t="s">
        <v>201</v>
      </c>
      <c r="J55" s="328" t="s">
        <v>500</v>
      </c>
      <c r="K55" s="329"/>
      <c r="L55" s="190" t="s">
        <v>500</v>
      </c>
      <c r="M55" s="279" t="s">
        <v>500</v>
      </c>
    </row>
    <row r="56" spans="1:14" s="279" customFormat="1" ht="13.5" thickBot="1">
      <c r="A56" s="209" t="s">
        <v>1128</v>
      </c>
      <c r="B56" s="356" t="s">
        <v>1305</v>
      </c>
      <c r="C56" s="209" t="s">
        <v>1128</v>
      </c>
      <c r="D56" s="210"/>
      <c r="E56" s="280" t="s">
        <v>1128</v>
      </c>
      <c r="F56" s="278">
        <f t="shared" si="1"/>
        <v>54</v>
      </c>
      <c r="G56" s="282"/>
      <c r="H56" s="317" t="str">
        <f>IF(G56&lt;&gt;"",COUNTIF(G$1:G57,"y"),"")</f>
        <v/>
      </c>
      <c r="I56" s="275" t="s">
        <v>202</v>
      </c>
      <c r="J56" s="328" t="s">
        <v>500</v>
      </c>
      <c r="K56" s="329"/>
      <c r="L56" s="190" t="s">
        <v>500</v>
      </c>
      <c r="M56" s="279" t="s">
        <v>500</v>
      </c>
    </row>
    <row r="57" spans="1:14" s="279" customFormat="1" ht="13.5" thickBot="1">
      <c r="A57" s="209" t="s">
        <v>1129</v>
      </c>
      <c r="B57" s="356" t="s">
        <v>1306</v>
      </c>
      <c r="C57" s="209" t="s">
        <v>1129</v>
      </c>
      <c r="D57" s="210"/>
      <c r="E57" s="280" t="s">
        <v>1129</v>
      </c>
      <c r="F57" s="278">
        <f t="shared" si="1"/>
        <v>55</v>
      </c>
      <c r="G57" s="282"/>
      <c r="H57" s="317" t="str">
        <f>IF(G57&lt;&gt;"",COUNTIF(G$1:G58,"y"),"")</f>
        <v/>
      </c>
      <c r="I57" s="275" t="s">
        <v>203</v>
      </c>
      <c r="J57" s="328" t="s">
        <v>500</v>
      </c>
      <c r="K57" s="329"/>
      <c r="L57" s="190" t="s">
        <v>500</v>
      </c>
      <c r="M57" s="279" t="s">
        <v>500</v>
      </c>
    </row>
    <row r="58" spans="1:14" s="279" customFormat="1" ht="13.5" thickBot="1">
      <c r="A58" s="209" t="s">
        <v>1130</v>
      </c>
      <c r="B58" s="356" t="s">
        <v>1307</v>
      </c>
      <c r="C58" s="209" t="s">
        <v>1130</v>
      </c>
      <c r="D58" s="210"/>
      <c r="E58" s="280" t="s">
        <v>1130</v>
      </c>
      <c r="F58" s="278">
        <f t="shared" si="1"/>
        <v>56</v>
      </c>
      <c r="G58" s="282"/>
      <c r="H58" s="317" t="str">
        <f>IF(G58&lt;&gt;"",COUNTIF(G$1:G59,"y"),"")</f>
        <v/>
      </c>
      <c r="I58" s="275" t="s">
        <v>204</v>
      </c>
      <c r="J58" s="328" t="s">
        <v>500</v>
      </c>
      <c r="K58" s="329"/>
      <c r="L58" s="190" t="s">
        <v>500</v>
      </c>
      <c r="M58" s="279" t="s">
        <v>500</v>
      </c>
    </row>
    <row r="59" spans="1:14" s="279" customFormat="1" ht="13.5" thickBot="1">
      <c r="A59" s="209" t="s">
        <v>1131</v>
      </c>
      <c r="B59" s="356" t="s">
        <v>1308</v>
      </c>
      <c r="C59" s="209" t="s">
        <v>1131</v>
      </c>
      <c r="D59" s="210"/>
      <c r="E59" s="280" t="s">
        <v>1131</v>
      </c>
      <c r="F59" s="278">
        <f t="shared" si="1"/>
        <v>57</v>
      </c>
      <c r="G59" s="282"/>
      <c r="H59" s="317" t="str">
        <f>IF(G59&lt;&gt;"",COUNTIF(G$1:G60,"y"),"")</f>
        <v/>
      </c>
      <c r="I59" s="275" t="s">
        <v>128</v>
      </c>
      <c r="J59" s="328" t="s">
        <v>500</v>
      </c>
      <c r="K59" s="329"/>
      <c r="L59" s="190" t="s">
        <v>500</v>
      </c>
      <c r="M59" s="279" t="s">
        <v>500</v>
      </c>
    </row>
    <row r="60" spans="1:14" s="279" customFormat="1" ht="13.5" thickBot="1">
      <c r="A60" s="209" t="s">
        <v>1132</v>
      </c>
      <c r="B60" s="356" t="s">
        <v>0</v>
      </c>
      <c r="C60" s="209" t="s">
        <v>1132</v>
      </c>
      <c r="D60" s="210"/>
      <c r="E60" s="280" t="s">
        <v>1132</v>
      </c>
      <c r="F60" s="278">
        <f t="shared" si="1"/>
        <v>58</v>
      </c>
      <c r="G60" s="282"/>
      <c r="H60" s="317" t="str">
        <f>IF(G60&lt;&gt;"",COUNTIF(G$1:G61,"y"),"")</f>
        <v/>
      </c>
      <c r="I60" s="275" t="s">
        <v>126</v>
      </c>
      <c r="J60" s="328" t="s">
        <v>500</v>
      </c>
      <c r="K60" s="329"/>
      <c r="L60" s="190" t="s">
        <v>500</v>
      </c>
      <c r="M60" s="279" t="s">
        <v>500</v>
      </c>
    </row>
    <row r="61" spans="1:14" s="279" customFormat="1" ht="13.5" thickBot="1">
      <c r="A61" s="213" t="s">
        <v>1133</v>
      </c>
      <c r="B61" s="357" t="s">
        <v>1</v>
      </c>
      <c r="C61" s="213" t="s">
        <v>1133</v>
      </c>
      <c r="D61" s="213" t="s">
        <v>1228</v>
      </c>
      <c r="E61" s="280" t="s">
        <v>1133</v>
      </c>
      <c r="F61" s="278">
        <f t="shared" si="1"/>
        <v>59</v>
      </c>
      <c r="G61" s="282"/>
      <c r="H61" s="317" t="str">
        <f>IF(G61&lt;&gt;"",COUNTIF(G$1:G62,"y"),"")</f>
        <v/>
      </c>
      <c r="I61" s="275" t="s">
        <v>127</v>
      </c>
      <c r="J61" s="328" t="s">
        <v>500</v>
      </c>
      <c r="K61" s="329"/>
      <c r="L61" s="336"/>
      <c r="M61" s="279" t="s">
        <v>500</v>
      </c>
    </row>
    <row r="62" spans="1:14" s="288" customFormat="1" ht="13.5" thickBot="1">
      <c r="A62" s="78" t="s">
        <v>296</v>
      </c>
      <c r="B62" s="352" t="s">
        <v>134</v>
      </c>
      <c r="C62" s="78" t="s">
        <v>296</v>
      </c>
      <c r="D62" s="283" t="s">
        <v>1230</v>
      </c>
      <c r="E62" s="284" t="s">
        <v>296</v>
      </c>
      <c r="F62" s="285">
        <f t="shared" ref="F62:F79" si="2">F61+1</f>
        <v>60</v>
      </c>
      <c r="G62" s="71"/>
      <c r="H62" s="316" t="str">
        <f>IF(G62&lt;&gt;"",COUNTIF(G$1:G63,"y"),"")</f>
        <v/>
      </c>
      <c r="I62" s="286" t="s">
        <v>191</v>
      </c>
      <c r="J62" s="330" t="s">
        <v>500</v>
      </c>
      <c r="K62" s="331"/>
      <c r="L62" s="350"/>
      <c r="M62" s="288" t="s">
        <v>500</v>
      </c>
      <c r="N62" s="287" t="s">
        <v>991</v>
      </c>
    </row>
    <row r="63" spans="1:14" s="288" customFormat="1" ht="13.5" thickBot="1">
      <c r="A63" s="78" t="s">
        <v>313</v>
      </c>
      <c r="B63" s="353" t="s">
        <v>1229</v>
      </c>
      <c r="C63" s="78" t="s">
        <v>313</v>
      </c>
      <c r="D63" s="283" t="s">
        <v>1232</v>
      </c>
      <c r="E63" s="289" t="s">
        <v>313</v>
      </c>
      <c r="F63" s="285">
        <f t="shared" si="2"/>
        <v>61</v>
      </c>
      <c r="G63" s="71"/>
      <c r="H63" s="316" t="str">
        <f>IF(G63&lt;&gt;"",COUNTIF(G$1:G64,"y"),"")</f>
        <v/>
      </c>
      <c r="I63" s="290" t="s">
        <v>182</v>
      </c>
      <c r="J63" s="330" t="s">
        <v>500</v>
      </c>
      <c r="K63" s="331"/>
      <c r="L63" s="350"/>
      <c r="M63" s="288" t="s">
        <v>500</v>
      </c>
      <c r="N63" s="291" t="s">
        <v>994</v>
      </c>
    </row>
    <row r="64" spans="1:14" s="288" customFormat="1" ht="13.5" thickBot="1">
      <c r="A64" s="78" t="s">
        <v>297</v>
      </c>
      <c r="B64" s="353" t="s">
        <v>1231</v>
      </c>
      <c r="C64" s="78" t="s">
        <v>297</v>
      </c>
      <c r="D64" s="283" t="s">
        <v>1234</v>
      </c>
      <c r="E64" s="77" t="s">
        <v>297</v>
      </c>
      <c r="F64" s="285">
        <f t="shared" si="2"/>
        <v>62</v>
      </c>
      <c r="G64" s="71"/>
      <c r="H64" s="316" t="str">
        <f>IF(G64&lt;&gt;"",COUNTIF(G$1:G65,"y"),"")</f>
        <v/>
      </c>
      <c r="I64" s="290" t="s">
        <v>183</v>
      </c>
      <c r="J64" s="330" t="s">
        <v>500</v>
      </c>
      <c r="K64" s="331"/>
      <c r="L64" s="350"/>
      <c r="M64" s="288" t="s">
        <v>500</v>
      </c>
      <c r="N64" s="291" t="s">
        <v>998</v>
      </c>
    </row>
    <row r="65" spans="1:14" s="288" customFormat="1" ht="13.5" thickBot="1">
      <c r="A65" s="78" t="s">
        <v>298</v>
      </c>
      <c r="B65" s="353" t="s">
        <v>1233</v>
      </c>
      <c r="C65" s="78" t="s">
        <v>298</v>
      </c>
      <c r="D65" s="283" t="s">
        <v>1236</v>
      </c>
      <c r="E65" s="79" t="s">
        <v>298</v>
      </c>
      <c r="F65" s="285">
        <f t="shared" si="2"/>
        <v>63</v>
      </c>
      <c r="G65" s="71"/>
      <c r="H65" s="316" t="str">
        <f>IF(G65&lt;&gt;"",COUNTIF(G$1:G66,"y"),"")</f>
        <v/>
      </c>
      <c r="I65" s="286" t="s">
        <v>190</v>
      </c>
      <c r="J65" s="330" t="s">
        <v>500</v>
      </c>
      <c r="K65" s="331"/>
      <c r="L65" s="350"/>
      <c r="M65" s="288" t="s">
        <v>500</v>
      </c>
      <c r="N65" s="291" t="s">
        <v>1001</v>
      </c>
    </row>
    <row r="66" spans="1:14" s="288" customFormat="1" ht="13.5" thickBot="1">
      <c r="A66" s="78" t="s">
        <v>299</v>
      </c>
      <c r="B66" s="353" t="s">
        <v>1235</v>
      </c>
      <c r="C66" s="78" t="s">
        <v>299</v>
      </c>
      <c r="D66" s="283" t="s">
        <v>1238</v>
      </c>
      <c r="E66" s="78" t="s">
        <v>299</v>
      </c>
      <c r="F66" s="285">
        <f t="shared" si="2"/>
        <v>64</v>
      </c>
      <c r="G66" s="71"/>
      <c r="H66" s="316" t="str">
        <f>IF(G66&lt;&gt;"",COUNTIF(G$1:G67,"y"),"")</f>
        <v/>
      </c>
      <c r="I66" s="290" t="s">
        <v>184</v>
      </c>
      <c r="J66" s="330" t="s">
        <v>500</v>
      </c>
      <c r="K66" s="331"/>
      <c r="L66" s="350"/>
      <c r="M66" s="288" t="s">
        <v>500</v>
      </c>
      <c r="N66" s="291" t="s">
        <v>1004</v>
      </c>
    </row>
    <row r="67" spans="1:14" s="288" customFormat="1" ht="13.5" thickBot="1">
      <c r="A67" s="78" t="s">
        <v>300</v>
      </c>
      <c r="B67" s="353" t="s">
        <v>1237</v>
      </c>
      <c r="C67" s="78" t="s">
        <v>300</v>
      </c>
      <c r="D67" s="283" t="s">
        <v>1240</v>
      </c>
      <c r="E67" s="78" t="s">
        <v>300</v>
      </c>
      <c r="F67" s="285">
        <f t="shared" si="2"/>
        <v>65</v>
      </c>
      <c r="G67" s="71"/>
      <c r="H67" s="316" t="str">
        <f>IF(G67&lt;&gt;"",COUNTIF(G$1:G68,"y"),"")</f>
        <v/>
      </c>
      <c r="I67" s="290" t="s">
        <v>185</v>
      </c>
      <c r="J67" s="330" t="s">
        <v>500</v>
      </c>
      <c r="K67" s="331"/>
      <c r="L67" s="350"/>
      <c r="M67" s="288" t="s">
        <v>500</v>
      </c>
      <c r="N67" s="292"/>
    </row>
    <row r="68" spans="1:14" s="288" customFormat="1" ht="13.5" thickBot="1">
      <c r="A68" s="78" t="s">
        <v>301</v>
      </c>
      <c r="B68" s="353" t="s">
        <v>1239</v>
      </c>
      <c r="C68" s="78" t="s">
        <v>301</v>
      </c>
      <c r="D68" s="283" t="s">
        <v>1242</v>
      </c>
      <c r="E68" s="79" t="s">
        <v>301</v>
      </c>
      <c r="F68" s="285">
        <f t="shared" si="2"/>
        <v>66</v>
      </c>
      <c r="G68" s="71"/>
      <c r="H68" s="316" t="str">
        <f>IF(G68&lt;&gt;"",COUNTIF(G$1:G69,"y"),"")</f>
        <v/>
      </c>
      <c r="I68" s="286" t="s">
        <v>186</v>
      </c>
      <c r="J68" s="330" t="s">
        <v>500</v>
      </c>
      <c r="K68" s="331"/>
      <c r="L68" s="350"/>
      <c r="M68" s="288" t="s">
        <v>500</v>
      </c>
      <c r="N68" s="291" t="s">
        <v>1016</v>
      </c>
    </row>
    <row r="69" spans="1:14" s="288" customFormat="1" ht="13.5" thickBot="1">
      <c r="A69" s="78" t="s">
        <v>302</v>
      </c>
      <c r="B69" s="353" t="s">
        <v>1241</v>
      </c>
      <c r="C69" s="78" t="s">
        <v>302</v>
      </c>
      <c r="D69" s="283" t="s">
        <v>1244</v>
      </c>
      <c r="E69" s="78" t="s">
        <v>302</v>
      </c>
      <c r="F69" s="285">
        <f t="shared" si="2"/>
        <v>67</v>
      </c>
      <c r="G69" s="71"/>
      <c r="H69" s="316" t="str">
        <f>IF(G69&lt;&gt;"",COUNTIF(G$1:G70,"y"),"")</f>
        <v/>
      </c>
      <c r="I69" s="286" t="s">
        <v>187</v>
      </c>
      <c r="J69" s="330" t="s">
        <v>500</v>
      </c>
      <c r="K69" s="331"/>
      <c r="L69" s="350"/>
      <c r="M69" s="288" t="s">
        <v>500</v>
      </c>
      <c r="N69" s="291" t="s">
        <v>1019</v>
      </c>
    </row>
    <row r="70" spans="1:14" s="288" customFormat="1" ht="13.5" thickBot="1">
      <c r="A70" s="78" t="s">
        <v>303</v>
      </c>
      <c r="B70" s="353" t="s">
        <v>1243</v>
      </c>
      <c r="C70" s="78" t="s">
        <v>303</v>
      </c>
      <c r="D70" s="283" t="s">
        <v>1246</v>
      </c>
      <c r="E70" s="78" t="s">
        <v>303</v>
      </c>
      <c r="F70" s="285">
        <f t="shared" si="2"/>
        <v>68</v>
      </c>
      <c r="G70" s="71"/>
      <c r="H70" s="316" t="str">
        <f>IF(G70&lt;&gt;"",COUNTIF(G$1:G71,"y"),"")</f>
        <v/>
      </c>
      <c r="I70" s="286" t="s">
        <v>189</v>
      </c>
      <c r="J70" s="330" t="s">
        <v>500</v>
      </c>
      <c r="K70" s="331"/>
      <c r="L70" s="350"/>
      <c r="M70" s="288" t="s">
        <v>500</v>
      </c>
      <c r="N70" s="293" t="s">
        <v>500</v>
      </c>
    </row>
    <row r="71" spans="1:14" s="288" customFormat="1" ht="13.5" thickBot="1">
      <c r="A71" s="78" t="s">
        <v>304</v>
      </c>
      <c r="B71" s="353" t="s">
        <v>1245</v>
      </c>
      <c r="C71" s="78" t="s">
        <v>304</v>
      </c>
      <c r="D71" s="283"/>
      <c r="E71" s="78" t="s">
        <v>304</v>
      </c>
      <c r="F71" s="285">
        <f t="shared" si="2"/>
        <v>69</v>
      </c>
      <c r="G71" s="71"/>
      <c r="H71" s="316" t="str">
        <f>IF(G71&lt;&gt;"",COUNTIF(G$1:G72,"y"),"")</f>
        <v/>
      </c>
      <c r="I71" s="290" t="s">
        <v>188</v>
      </c>
      <c r="J71" s="330" t="s">
        <v>500</v>
      </c>
      <c r="K71" s="331"/>
      <c r="L71" s="350"/>
      <c r="M71" s="288" t="s">
        <v>500</v>
      </c>
      <c r="N71" s="294" t="s">
        <v>1028</v>
      </c>
    </row>
    <row r="72" spans="1:14" s="288" customFormat="1" ht="13.5" thickBot="1">
      <c r="A72" s="78" t="s">
        <v>305</v>
      </c>
      <c r="B72" s="353" t="s">
        <v>1247</v>
      </c>
      <c r="C72" s="78" t="s">
        <v>305</v>
      </c>
      <c r="D72" s="283"/>
      <c r="E72" s="78" t="s">
        <v>305</v>
      </c>
      <c r="F72" s="285">
        <f t="shared" si="2"/>
        <v>70</v>
      </c>
      <c r="G72" s="71"/>
      <c r="H72" s="316" t="str">
        <f>IF(G72&lt;&gt;"",COUNTIF(G$1:G73,"y"),"")</f>
        <v/>
      </c>
      <c r="I72" s="286" t="s">
        <v>193</v>
      </c>
      <c r="J72" s="330" t="s">
        <v>500</v>
      </c>
      <c r="K72" s="331"/>
      <c r="L72" s="350"/>
      <c r="M72" s="288" t="s">
        <v>500</v>
      </c>
      <c r="N72" s="291" t="s">
        <v>1032</v>
      </c>
    </row>
    <row r="73" spans="1:14" s="288" customFormat="1" ht="13.5" thickBot="1">
      <c r="A73" s="78" t="s">
        <v>306</v>
      </c>
      <c r="B73" s="353" t="s">
        <v>1249</v>
      </c>
      <c r="C73" s="78" t="s">
        <v>306</v>
      </c>
      <c r="D73" s="283"/>
      <c r="E73" s="78" t="s">
        <v>306</v>
      </c>
      <c r="F73" s="285">
        <f t="shared" si="2"/>
        <v>71</v>
      </c>
      <c r="G73" s="71"/>
      <c r="H73" s="316" t="str">
        <f>IF(G73&lt;&gt;"",COUNTIF(G$1:G74,"y"),"")</f>
        <v/>
      </c>
      <c r="I73" s="286" t="s">
        <v>197</v>
      </c>
      <c r="J73" s="330" t="s">
        <v>500</v>
      </c>
      <c r="K73" s="331"/>
      <c r="L73" s="350"/>
      <c r="M73" s="288" t="s">
        <v>500</v>
      </c>
      <c r="N73" s="295" t="s">
        <v>500</v>
      </c>
    </row>
    <row r="74" spans="1:14" s="288" customFormat="1" ht="13.5" thickBot="1">
      <c r="A74" s="77" t="s">
        <v>147</v>
      </c>
      <c r="B74" s="353" t="s">
        <v>122</v>
      </c>
      <c r="C74" s="77" t="s">
        <v>307</v>
      </c>
      <c r="D74" s="283"/>
      <c r="E74" s="78" t="s">
        <v>147</v>
      </c>
      <c r="F74" s="285">
        <f t="shared" si="2"/>
        <v>72</v>
      </c>
      <c r="G74" s="71"/>
      <c r="H74" s="316" t="str">
        <f>IF(G74&lt;&gt;"",COUNTIF(G$1:G75,"y"),"")</f>
        <v/>
      </c>
      <c r="I74" s="286" t="s">
        <v>196</v>
      </c>
      <c r="J74" s="330" t="s">
        <v>500</v>
      </c>
      <c r="K74" s="331" t="s">
        <v>1136</v>
      </c>
      <c r="L74" s="350"/>
      <c r="M74" s="288" t="s">
        <v>500</v>
      </c>
      <c r="N74" s="291" t="s">
        <v>1062</v>
      </c>
    </row>
    <row r="75" spans="1:14" s="288" customFormat="1" ht="13.5" thickBot="1">
      <c r="A75" s="78" t="s">
        <v>308</v>
      </c>
      <c r="B75" s="353" t="s">
        <v>1252</v>
      </c>
      <c r="C75" s="78" t="s">
        <v>308</v>
      </c>
      <c r="D75" s="283"/>
      <c r="E75" s="78" t="s">
        <v>308</v>
      </c>
      <c r="F75" s="285">
        <f t="shared" si="2"/>
        <v>73</v>
      </c>
      <c r="G75" s="71"/>
      <c r="H75" s="316" t="str">
        <f>IF(G75&lt;&gt;"",COUNTIF(G$1:G76,"y"),"")</f>
        <v/>
      </c>
      <c r="I75" s="286" t="s">
        <v>198</v>
      </c>
      <c r="J75" s="330" t="s">
        <v>500</v>
      </c>
      <c r="K75" s="331" t="s">
        <v>1180</v>
      </c>
      <c r="L75" s="350"/>
      <c r="M75" s="288" t="s">
        <v>500</v>
      </c>
      <c r="N75" s="291" t="s">
        <v>1054</v>
      </c>
    </row>
    <row r="76" spans="1:14" s="288" customFormat="1" ht="13.5" thickBot="1">
      <c r="A76" s="78" t="s">
        <v>309</v>
      </c>
      <c r="B76" s="296" t="s">
        <v>136</v>
      </c>
      <c r="C76" s="78" t="s">
        <v>309</v>
      </c>
      <c r="D76" s="283"/>
      <c r="E76" s="78" t="s">
        <v>309</v>
      </c>
      <c r="F76" s="285">
        <f t="shared" si="2"/>
        <v>74</v>
      </c>
      <c r="G76" s="71"/>
      <c r="H76" s="316" t="str">
        <f>IF(G76&lt;&gt;"",COUNTIF(G$1:G77,"y"),"")</f>
        <v/>
      </c>
      <c r="I76" s="286" t="s">
        <v>199</v>
      </c>
      <c r="J76" s="330" t="s">
        <v>500</v>
      </c>
      <c r="K76" s="331" t="s">
        <v>1182</v>
      </c>
      <c r="L76" s="350"/>
      <c r="M76" s="288" t="s">
        <v>500</v>
      </c>
      <c r="N76" s="294" t="s">
        <v>1059</v>
      </c>
    </row>
    <row r="77" spans="1:14" s="288" customFormat="1" ht="13.5" thickBot="1">
      <c r="A77" s="78" t="s">
        <v>310</v>
      </c>
      <c r="B77" s="296" t="s">
        <v>133</v>
      </c>
      <c r="C77" s="78" t="s">
        <v>310</v>
      </c>
      <c r="D77" s="283"/>
      <c r="E77" s="79" t="s">
        <v>310</v>
      </c>
      <c r="F77" s="285">
        <f t="shared" si="2"/>
        <v>75</v>
      </c>
      <c r="G77" s="71"/>
      <c r="H77" s="316" t="str">
        <f>IF(G77&lt;&gt;"",COUNTIF(G$1:G78,"y"),"")</f>
        <v/>
      </c>
      <c r="I77" s="286" t="s">
        <v>192</v>
      </c>
      <c r="J77" s="330" t="s">
        <v>500</v>
      </c>
      <c r="K77" s="331" t="s">
        <v>57</v>
      </c>
      <c r="L77" s="350"/>
      <c r="M77" s="288" t="s">
        <v>500</v>
      </c>
      <c r="N77" s="287" t="s">
        <v>1034</v>
      </c>
    </row>
    <row r="78" spans="1:14" s="288" customFormat="1" ht="13.5" thickBot="1">
      <c r="A78" s="78" t="s">
        <v>311</v>
      </c>
      <c r="B78" s="353" t="s">
        <v>132</v>
      </c>
      <c r="C78" s="78" t="s">
        <v>311</v>
      </c>
      <c r="D78" s="77"/>
      <c r="E78" s="79" t="s">
        <v>311</v>
      </c>
      <c r="F78" s="285">
        <f t="shared" si="2"/>
        <v>76</v>
      </c>
      <c r="G78" s="71"/>
      <c r="H78" s="316" t="str">
        <f>IF(G78&lt;&gt;"",COUNTIF(G$1:G79,"y"),"")</f>
        <v/>
      </c>
      <c r="I78" s="286" t="s">
        <v>194</v>
      </c>
      <c r="J78" s="330" t="s">
        <v>500</v>
      </c>
      <c r="K78" s="331" t="s">
        <v>1136</v>
      </c>
      <c r="L78" s="350"/>
      <c r="M78" s="288" t="s">
        <v>500</v>
      </c>
      <c r="N78" s="291" t="s">
        <v>1064</v>
      </c>
    </row>
    <row r="79" spans="1:14" s="288" customFormat="1" ht="13.5" thickBot="1">
      <c r="A79" s="78" t="s">
        <v>312</v>
      </c>
      <c r="B79" s="297" t="s">
        <v>131</v>
      </c>
      <c r="C79" s="78" t="s">
        <v>312</v>
      </c>
      <c r="D79" s="298"/>
      <c r="E79" s="79" t="s">
        <v>312</v>
      </c>
      <c r="F79" s="285">
        <f t="shared" si="2"/>
        <v>77</v>
      </c>
      <c r="G79" s="71"/>
      <c r="H79" s="316" t="str">
        <f>IF(G79&lt;&gt;"",COUNTIF(G$1:G80,"y"),"")</f>
        <v/>
      </c>
      <c r="I79" s="286" t="s">
        <v>195</v>
      </c>
      <c r="J79" s="330" t="s">
        <v>500</v>
      </c>
      <c r="K79" s="331"/>
      <c r="L79" s="351" t="s">
        <v>233</v>
      </c>
      <c r="M79" s="288" t="s">
        <v>500</v>
      </c>
    </row>
    <row r="80" spans="1:14" s="279" customFormat="1" ht="13.5" thickBot="1">
      <c r="A80" s="209" t="s">
        <v>958</v>
      </c>
      <c r="B80" s="355" t="s">
        <v>23</v>
      </c>
      <c r="C80" s="209" t="s">
        <v>958</v>
      </c>
      <c r="D80" s="210"/>
      <c r="E80" s="212" t="s">
        <v>1134</v>
      </c>
      <c r="F80" s="278">
        <f t="shared" si="1"/>
        <v>78</v>
      </c>
      <c r="G80" s="282"/>
      <c r="H80" s="317" t="str">
        <f>IF(G80&lt;&gt;"",COUNTIF(G$1:G81,"y"),"")</f>
        <v/>
      </c>
      <c r="I80" s="276" t="s">
        <v>220</v>
      </c>
      <c r="J80" s="328" t="s">
        <v>500</v>
      </c>
      <c r="K80" s="329"/>
      <c r="L80" s="190" t="s">
        <v>230</v>
      </c>
      <c r="M80" s="279" t="s">
        <v>500</v>
      </c>
    </row>
    <row r="81" spans="1:13" s="279" customFormat="1" ht="13.5" thickBot="1">
      <c r="A81" s="209" t="s">
        <v>1134</v>
      </c>
      <c r="B81" s="356" t="s">
        <v>24</v>
      </c>
      <c r="C81" s="209" t="s">
        <v>1134</v>
      </c>
      <c r="D81" s="210"/>
      <c r="E81" s="212" t="s">
        <v>1134</v>
      </c>
      <c r="F81" s="278">
        <f t="shared" si="1"/>
        <v>79</v>
      </c>
      <c r="G81" s="282"/>
      <c r="H81" s="317" t="str">
        <f>IF(G81&lt;&gt;"",COUNTIF(G$1:G82,"y"),"")</f>
        <v/>
      </c>
      <c r="I81" s="276" t="s">
        <v>219</v>
      </c>
      <c r="J81" s="328" t="s">
        <v>500</v>
      </c>
      <c r="K81" s="329"/>
      <c r="L81" s="190" t="s">
        <v>231</v>
      </c>
      <c r="M81" s="279" t="s">
        <v>500</v>
      </c>
    </row>
    <row r="82" spans="1:13" s="279" customFormat="1" ht="13.5" thickBot="1">
      <c r="A82" s="209" t="s">
        <v>26</v>
      </c>
      <c r="B82" s="356" t="s">
        <v>25</v>
      </c>
      <c r="C82" s="209" t="s">
        <v>26</v>
      </c>
      <c r="D82" s="210"/>
      <c r="E82" s="212" t="s">
        <v>26</v>
      </c>
      <c r="F82" s="278">
        <f t="shared" si="1"/>
        <v>80</v>
      </c>
      <c r="G82" s="282"/>
      <c r="H82" s="317" t="str">
        <f>IF(G82&lt;&gt;"",COUNTIF(G$1:G83,"y"),"")</f>
        <v/>
      </c>
      <c r="I82" s="275" t="s">
        <v>232</v>
      </c>
      <c r="J82" s="328" t="s">
        <v>500</v>
      </c>
      <c r="K82" s="329"/>
      <c r="L82" s="190" t="s">
        <v>500</v>
      </c>
      <c r="M82" s="279" t="s">
        <v>500</v>
      </c>
    </row>
    <row r="83" spans="1:13" s="279" customFormat="1" ht="13.5" thickBot="1">
      <c r="A83" s="209" t="s">
        <v>28</v>
      </c>
      <c r="B83" s="356" t="s">
        <v>27</v>
      </c>
      <c r="C83" s="209" t="s">
        <v>28</v>
      </c>
      <c r="D83" s="210"/>
      <c r="E83" s="212" t="s">
        <v>28</v>
      </c>
      <c r="F83" s="278">
        <f t="shared" si="1"/>
        <v>81</v>
      </c>
      <c r="G83" s="282"/>
      <c r="H83" s="317" t="str">
        <f>IF(G83&lt;&gt;"",COUNTIF(G$1:G84,"y"),"")</f>
        <v/>
      </c>
      <c r="I83" s="276" t="s">
        <v>258</v>
      </c>
      <c r="J83" s="328" t="s">
        <v>500</v>
      </c>
      <c r="K83" s="329"/>
      <c r="L83" s="190" t="s">
        <v>500</v>
      </c>
      <c r="M83" s="279" t="s">
        <v>500</v>
      </c>
    </row>
    <row r="84" spans="1:13" s="279" customFormat="1" ht="13.5" thickBot="1">
      <c r="A84" s="209" t="s">
        <v>1135</v>
      </c>
      <c r="B84" s="356" t="s">
        <v>29</v>
      </c>
      <c r="C84" s="209" t="s">
        <v>1135</v>
      </c>
      <c r="D84" s="210"/>
      <c r="E84" s="212" t="s">
        <v>1135</v>
      </c>
      <c r="F84" s="278">
        <f t="shared" si="1"/>
        <v>82</v>
      </c>
      <c r="G84" s="282"/>
      <c r="H84" s="317" t="str">
        <f>IF(G84&lt;&gt;"",COUNTIF(G$1:G85,"y"),"")</f>
        <v/>
      </c>
      <c r="I84" s="276" t="s">
        <v>218</v>
      </c>
      <c r="J84" s="328" t="s">
        <v>500</v>
      </c>
      <c r="K84" s="329"/>
      <c r="L84" s="190" t="s">
        <v>500</v>
      </c>
      <c r="M84" s="279" t="s">
        <v>500</v>
      </c>
    </row>
    <row r="85" spans="1:13" s="279" customFormat="1" ht="13.5" thickBot="1">
      <c r="A85" s="209" t="s">
        <v>31</v>
      </c>
      <c r="B85" s="356" t="s">
        <v>30</v>
      </c>
      <c r="C85" s="209" t="s">
        <v>31</v>
      </c>
      <c r="D85" s="210"/>
      <c r="E85" s="212" t="s">
        <v>31</v>
      </c>
      <c r="F85" s="278">
        <f t="shared" si="1"/>
        <v>83</v>
      </c>
      <c r="G85" s="282"/>
      <c r="H85" s="317" t="str">
        <f>IF(G85&lt;&gt;"",COUNTIF(G$1:G86,"y"),"")</f>
        <v/>
      </c>
      <c r="I85" s="276" t="s">
        <v>257</v>
      </c>
      <c r="J85" s="328" t="s">
        <v>500</v>
      </c>
      <c r="K85" s="329"/>
      <c r="L85" s="191" t="s">
        <v>500</v>
      </c>
      <c r="M85" s="279" t="s">
        <v>500</v>
      </c>
    </row>
    <row r="86" spans="1:13" s="279" customFormat="1" ht="13.5" thickBot="1">
      <c r="A86" s="209" t="s">
        <v>33</v>
      </c>
      <c r="B86" s="356" t="s">
        <v>32</v>
      </c>
      <c r="C86" s="209" t="s">
        <v>33</v>
      </c>
      <c r="D86" s="210"/>
      <c r="E86" s="212" t="s">
        <v>33</v>
      </c>
      <c r="F86" s="278">
        <f t="shared" si="1"/>
        <v>84</v>
      </c>
      <c r="G86" s="282"/>
      <c r="H86" s="317" t="str">
        <f>IF(G86&lt;&gt;"",COUNTIF(G$1:G87,"y"),"")</f>
        <v/>
      </c>
      <c r="I86" s="276" t="s">
        <v>256</v>
      </c>
      <c r="J86" s="328" t="s">
        <v>500</v>
      </c>
      <c r="K86" s="329"/>
      <c r="L86" s="191" t="s">
        <v>500</v>
      </c>
      <c r="M86" s="279" t="s">
        <v>500</v>
      </c>
    </row>
    <row r="87" spans="1:13" s="279" customFormat="1" ht="13.5" thickBot="1">
      <c r="A87" s="209" t="s">
        <v>942</v>
      </c>
      <c r="B87" s="356" t="s">
        <v>34</v>
      </c>
      <c r="C87" s="209" t="s">
        <v>942</v>
      </c>
      <c r="D87" s="210"/>
      <c r="E87" s="212" t="s">
        <v>942</v>
      </c>
      <c r="F87" s="278">
        <f t="shared" si="1"/>
        <v>85</v>
      </c>
      <c r="G87" s="282"/>
      <c r="H87" s="317" t="str">
        <f>IF(G87&lt;&gt;"",COUNTIF(G$1:G88,"y"),"")</f>
        <v/>
      </c>
      <c r="I87" s="315" t="s">
        <v>228</v>
      </c>
      <c r="J87" s="328" t="s">
        <v>500</v>
      </c>
      <c r="K87" s="329"/>
      <c r="L87" s="191" t="s">
        <v>229</v>
      </c>
      <c r="M87" s="279" t="s">
        <v>500</v>
      </c>
    </row>
    <row r="88" spans="1:13" s="279" customFormat="1" ht="13.5" thickBot="1">
      <c r="A88" s="209" t="s">
        <v>964</v>
      </c>
      <c r="B88" s="356" t="s">
        <v>35</v>
      </c>
      <c r="C88" s="209" t="s">
        <v>964</v>
      </c>
      <c r="D88" s="210"/>
      <c r="E88" s="212" t="s">
        <v>964</v>
      </c>
      <c r="F88" s="278">
        <f t="shared" si="1"/>
        <v>86</v>
      </c>
      <c r="G88" s="282"/>
      <c r="H88" s="317" t="str">
        <f>IF(G88&lt;&gt;"",COUNTIF(G$1:G89,"y"),"")</f>
        <v/>
      </c>
      <c r="I88" s="315" t="s">
        <v>221</v>
      </c>
      <c r="J88" s="328" t="s">
        <v>500</v>
      </c>
      <c r="K88" s="329"/>
      <c r="L88" s="190" t="s">
        <v>227</v>
      </c>
      <c r="M88" s="279" t="s">
        <v>500</v>
      </c>
    </row>
    <row r="89" spans="1:13" s="279" customFormat="1" ht="13.5" thickBot="1">
      <c r="A89" s="209" t="s">
        <v>37</v>
      </c>
      <c r="B89" s="356" t="s">
        <v>36</v>
      </c>
      <c r="C89" s="209" t="s">
        <v>37</v>
      </c>
      <c r="D89" s="210"/>
      <c r="E89" s="212" t="s">
        <v>37</v>
      </c>
      <c r="F89" s="278">
        <f t="shared" si="1"/>
        <v>87</v>
      </c>
      <c r="G89" s="282"/>
      <c r="H89" s="317" t="str">
        <f>IF(G89&lt;&gt;"",COUNTIF(G$1:G90,"y"),"")</f>
        <v/>
      </c>
      <c r="I89" s="315" t="s">
        <v>222</v>
      </c>
      <c r="J89" s="328" t="s">
        <v>500</v>
      </c>
      <c r="K89" s="329"/>
      <c r="L89" s="191" t="s">
        <v>226</v>
      </c>
      <c r="M89" s="279" t="s">
        <v>500</v>
      </c>
    </row>
    <row r="90" spans="1:13" s="279" customFormat="1" ht="13.5" thickBot="1">
      <c r="A90" s="209" t="s">
        <v>39</v>
      </c>
      <c r="B90" s="356" t="s">
        <v>38</v>
      </c>
      <c r="C90" s="209" t="s">
        <v>39</v>
      </c>
      <c r="D90" s="210"/>
      <c r="E90" s="209" t="s">
        <v>39</v>
      </c>
      <c r="F90" s="278">
        <f t="shared" si="1"/>
        <v>88</v>
      </c>
      <c r="G90" s="282"/>
      <c r="H90" s="317" t="str">
        <f>IF(G90&lt;&gt;"",COUNTIF(G$1:G91,"y"),"")</f>
        <v/>
      </c>
      <c r="I90" s="276" t="s">
        <v>223</v>
      </c>
      <c r="J90" s="328" t="s">
        <v>500</v>
      </c>
      <c r="K90" s="329"/>
      <c r="L90" s="191" t="s">
        <v>500</v>
      </c>
      <c r="M90" s="279" t="s">
        <v>500</v>
      </c>
    </row>
    <row r="91" spans="1:13" s="279" customFormat="1" ht="13.5" thickBot="1">
      <c r="A91" s="209" t="s">
        <v>41</v>
      </c>
      <c r="B91" s="356" t="s">
        <v>40</v>
      </c>
      <c r="C91" s="209" t="s">
        <v>41</v>
      </c>
      <c r="D91" s="210"/>
      <c r="E91" s="209" t="s">
        <v>41</v>
      </c>
      <c r="F91" s="278">
        <f t="shared" si="1"/>
        <v>89</v>
      </c>
      <c r="G91" s="282"/>
      <c r="H91" s="317" t="str">
        <f>IF(G91&lt;&gt;"",COUNTIF(G$1:G92,"y"),"")</f>
        <v/>
      </c>
      <c r="I91" s="276" t="s">
        <v>225</v>
      </c>
      <c r="J91" s="328" t="s">
        <v>500</v>
      </c>
      <c r="K91" s="329"/>
      <c r="L91" s="191" t="s">
        <v>500</v>
      </c>
      <c r="M91" s="279" t="s">
        <v>500</v>
      </c>
    </row>
    <row r="92" spans="1:13" s="279" customFormat="1" ht="13.5" thickBot="1">
      <c r="A92" s="209" t="s">
        <v>43</v>
      </c>
      <c r="B92" s="356" t="s">
        <v>42</v>
      </c>
      <c r="C92" s="209" t="s">
        <v>43</v>
      </c>
      <c r="D92" s="210"/>
      <c r="E92" s="209" t="s">
        <v>43</v>
      </c>
      <c r="F92" s="278">
        <f t="shared" si="1"/>
        <v>90</v>
      </c>
      <c r="G92" s="282"/>
      <c r="H92" s="317" t="str">
        <f>IF(G92&lt;&gt;"",COUNTIF(G$1:G93,"y"),"")</f>
        <v/>
      </c>
      <c r="I92" s="276" t="s">
        <v>224</v>
      </c>
      <c r="J92" s="328" t="s">
        <v>500</v>
      </c>
      <c r="K92" s="329"/>
      <c r="L92" s="191" t="s">
        <v>500</v>
      </c>
      <c r="M92" s="279" t="s">
        <v>500</v>
      </c>
    </row>
    <row r="93" spans="1:13" s="279" customFormat="1" ht="13.5" thickBot="1">
      <c r="A93" s="209" t="s">
        <v>1196</v>
      </c>
      <c r="B93" s="356" t="s">
        <v>44</v>
      </c>
      <c r="C93" s="209" t="s">
        <v>1196</v>
      </c>
      <c r="D93" s="210"/>
      <c r="E93" s="209" t="s">
        <v>1196</v>
      </c>
      <c r="F93" s="278">
        <f t="shared" si="1"/>
        <v>91</v>
      </c>
      <c r="G93" s="282"/>
      <c r="H93" s="317" t="str">
        <f>IF(G93&lt;&gt;"",COUNTIF(G$1:G94,"y"),"")</f>
        <v/>
      </c>
      <c r="I93" s="275" t="s">
        <v>236</v>
      </c>
      <c r="J93" s="328" t="s">
        <v>500</v>
      </c>
      <c r="K93" s="329"/>
      <c r="L93" s="191" t="s">
        <v>500</v>
      </c>
      <c r="M93" s="279" t="s">
        <v>500</v>
      </c>
    </row>
    <row r="94" spans="1:13" s="279" customFormat="1" ht="13.5" thickBot="1">
      <c r="A94" s="209" t="s">
        <v>46</v>
      </c>
      <c r="B94" s="356" t="s">
        <v>45</v>
      </c>
      <c r="C94" s="209" t="s">
        <v>46</v>
      </c>
      <c r="D94" s="210"/>
      <c r="E94" s="209" t="s">
        <v>46</v>
      </c>
      <c r="F94" s="278">
        <f t="shared" si="1"/>
        <v>92</v>
      </c>
      <c r="G94" s="282"/>
      <c r="H94" s="317" t="str">
        <f>IF(G94&lt;&gt;"",COUNTIF(G$1:G95,"y"),"")</f>
        <v/>
      </c>
      <c r="I94" s="276" t="s">
        <v>235</v>
      </c>
      <c r="J94" s="328" t="s">
        <v>500</v>
      </c>
      <c r="K94" s="329"/>
      <c r="L94" s="191" t="s">
        <v>500</v>
      </c>
      <c r="M94" s="279" t="s">
        <v>500</v>
      </c>
    </row>
    <row r="95" spans="1:13" s="279" customFormat="1" ht="13.5" thickBot="1">
      <c r="A95" s="209" t="s">
        <v>1212</v>
      </c>
      <c r="B95" s="356" t="s">
        <v>47</v>
      </c>
      <c r="C95" s="209" t="s">
        <v>1212</v>
      </c>
      <c r="D95" s="210"/>
      <c r="E95" s="209" t="s">
        <v>1212</v>
      </c>
      <c r="F95" s="278">
        <f t="shared" si="1"/>
        <v>93</v>
      </c>
      <c r="G95" s="282"/>
      <c r="H95" s="317" t="str">
        <f>IF(G95&lt;&gt;"",COUNTIF(G$1:G96,"y"),"")</f>
        <v/>
      </c>
      <c r="I95" s="276" t="s">
        <v>247</v>
      </c>
      <c r="J95" s="328" t="s">
        <v>500</v>
      </c>
      <c r="K95" s="329"/>
      <c r="L95" s="190" t="s">
        <v>500</v>
      </c>
      <c r="M95" s="279" t="s">
        <v>500</v>
      </c>
    </row>
    <row r="96" spans="1:13" s="279" customFormat="1" ht="13.5" thickBot="1">
      <c r="A96" s="209" t="s">
        <v>950</v>
      </c>
      <c r="B96" s="356" t="s">
        <v>48</v>
      </c>
      <c r="C96" s="209" t="s">
        <v>950</v>
      </c>
      <c r="D96" s="210"/>
      <c r="E96" s="209" t="s">
        <v>950</v>
      </c>
      <c r="F96" s="278">
        <f t="shared" si="1"/>
        <v>94</v>
      </c>
      <c r="G96" s="282"/>
      <c r="H96" s="317" t="str">
        <f>IF(G96&lt;&gt;"",COUNTIF(G$1:G97,"y"),"")</f>
        <v/>
      </c>
      <c r="I96" s="276" t="s">
        <v>237</v>
      </c>
      <c r="J96" s="328" t="s">
        <v>500</v>
      </c>
      <c r="K96" s="329"/>
      <c r="L96" s="190" t="s">
        <v>500</v>
      </c>
      <c r="M96" s="279" t="s">
        <v>500</v>
      </c>
    </row>
    <row r="97" spans="1:14" s="279" customFormat="1" ht="13.5" thickBot="1">
      <c r="A97" s="209" t="s">
        <v>927</v>
      </c>
      <c r="B97" s="356" t="s">
        <v>250</v>
      </c>
      <c r="C97" s="209" t="s">
        <v>927</v>
      </c>
      <c r="D97" s="210"/>
      <c r="E97" s="209" t="s">
        <v>927</v>
      </c>
      <c r="F97" s="278">
        <f t="shared" si="1"/>
        <v>95</v>
      </c>
      <c r="G97" s="282"/>
      <c r="H97" s="317" t="str">
        <f>IF(G97&lt;&gt;"",COUNTIF(G$1:G98,"y"),"")</f>
        <v/>
      </c>
      <c r="I97" s="276" t="s">
        <v>238</v>
      </c>
      <c r="J97" s="328" t="s">
        <v>500</v>
      </c>
      <c r="K97" s="329"/>
      <c r="L97" s="190" t="s">
        <v>500</v>
      </c>
      <c r="M97" s="279" t="s">
        <v>500</v>
      </c>
    </row>
    <row r="98" spans="1:14" s="279" customFormat="1" ht="13.5" thickBot="1">
      <c r="A98" s="209" t="s">
        <v>976</v>
      </c>
      <c r="B98" s="356" t="s">
        <v>50</v>
      </c>
      <c r="C98" s="209" t="s">
        <v>976</v>
      </c>
      <c r="D98" s="210"/>
      <c r="E98" s="209" t="s">
        <v>976</v>
      </c>
      <c r="F98" s="278">
        <f t="shared" si="1"/>
        <v>96</v>
      </c>
      <c r="G98" s="282"/>
      <c r="H98" s="317" t="str">
        <f>IF(G98&lt;&gt;"",COUNTIF(G$1:G99,"y"),"")</f>
        <v/>
      </c>
      <c r="I98" s="276" t="s">
        <v>239</v>
      </c>
      <c r="J98" s="328" t="s">
        <v>500</v>
      </c>
      <c r="K98" s="329"/>
      <c r="L98" s="190" t="s">
        <v>500</v>
      </c>
      <c r="M98" s="279" t="s">
        <v>500</v>
      </c>
    </row>
    <row r="99" spans="1:14" s="279" customFormat="1" ht="13.5" thickBot="1">
      <c r="A99" s="209" t="s">
        <v>1207</v>
      </c>
      <c r="B99" s="356" t="s">
        <v>51</v>
      </c>
      <c r="C99" s="209" t="s">
        <v>1207</v>
      </c>
      <c r="D99" s="210"/>
      <c r="E99" s="209" t="s">
        <v>1207</v>
      </c>
      <c r="F99" s="278">
        <f t="shared" si="1"/>
        <v>97</v>
      </c>
      <c r="G99" s="282"/>
      <c r="H99" s="317" t="str">
        <f>IF(G99&lt;&gt;"",COUNTIF(G$1:G100,"y"),"")</f>
        <v/>
      </c>
      <c r="I99" s="275" t="s">
        <v>240</v>
      </c>
      <c r="J99" s="328" t="s">
        <v>500</v>
      </c>
      <c r="K99" s="329"/>
      <c r="L99" s="190" t="s">
        <v>500</v>
      </c>
      <c r="M99" s="279" t="s">
        <v>500</v>
      </c>
    </row>
    <row r="100" spans="1:14" s="279" customFormat="1" ht="13.5" thickBot="1">
      <c r="A100" s="209" t="s">
        <v>53</v>
      </c>
      <c r="B100" s="356" t="s">
        <v>52</v>
      </c>
      <c r="C100" s="209" t="s">
        <v>53</v>
      </c>
      <c r="D100" s="210"/>
      <c r="E100" s="209" t="s">
        <v>53</v>
      </c>
      <c r="F100" s="278">
        <f t="shared" ref="F100:F163" si="3">F99+1</f>
        <v>98</v>
      </c>
      <c r="G100" s="282"/>
      <c r="H100" s="317" t="str">
        <f>IF(G100&lt;&gt;"",COUNTIF(G$1:G101,"y"),"")</f>
        <v/>
      </c>
      <c r="I100" s="276" t="s">
        <v>243</v>
      </c>
      <c r="J100" s="328" t="s">
        <v>500</v>
      </c>
      <c r="K100" s="329"/>
      <c r="L100" s="191" t="s">
        <v>500</v>
      </c>
      <c r="M100" s="279" t="s">
        <v>500</v>
      </c>
      <c r="N100" s="276" t="s">
        <v>242</v>
      </c>
    </row>
    <row r="101" spans="1:14" s="279" customFormat="1" ht="13.5" thickBot="1">
      <c r="A101" s="209" t="s">
        <v>55</v>
      </c>
      <c r="B101" s="356" t="s">
        <v>54</v>
      </c>
      <c r="C101" s="209" t="s">
        <v>55</v>
      </c>
      <c r="D101" s="210"/>
      <c r="E101" s="209" t="s">
        <v>55</v>
      </c>
      <c r="F101" s="278">
        <f t="shared" si="3"/>
        <v>99</v>
      </c>
      <c r="G101" s="282"/>
      <c r="H101" s="317" t="str">
        <f>IF(G101&lt;&gt;"",COUNTIF(G$1:G102,"y"),"")</f>
        <v/>
      </c>
      <c r="I101" s="315" t="s">
        <v>241</v>
      </c>
      <c r="J101" s="328" t="s">
        <v>500</v>
      </c>
      <c r="K101" s="329"/>
      <c r="L101" s="190" t="s">
        <v>500</v>
      </c>
      <c r="M101" s="279" t="s">
        <v>500</v>
      </c>
      <c r="N101" s="276" t="s">
        <v>1138</v>
      </c>
    </row>
    <row r="102" spans="1:14" s="279" customFormat="1" ht="13.5" thickBot="1">
      <c r="A102" s="209" t="s">
        <v>57</v>
      </c>
      <c r="B102" s="356" t="s">
        <v>56</v>
      </c>
      <c r="C102" s="209" t="s">
        <v>57</v>
      </c>
      <c r="D102" s="210"/>
      <c r="E102" s="209" t="s">
        <v>57</v>
      </c>
      <c r="F102" s="278">
        <f t="shared" si="3"/>
        <v>100</v>
      </c>
      <c r="G102" s="282"/>
      <c r="H102" s="317" t="str">
        <f>IF(G102&lt;&gt;"",COUNTIF(G$1:G103,"y"),"")</f>
        <v/>
      </c>
      <c r="I102" s="276" t="s">
        <v>1138</v>
      </c>
      <c r="J102" s="328" t="s">
        <v>500</v>
      </c>
      <c r="K102" s="329"/>
      <c r="L102" s="190" t="s">
        <v>500</v>
      </c>
      <c r="M102" s="279" t="s">
        <v>500</v>
      </c>
      <c r="N102" s="276" t="s">
        <v>1154</v>
      </c>
    </row>
    <row r="103" spans="1:14" s="279" customFormat="1" ht="13.5" thickBot="1">
      <c r="A103" s="209" t="s">
        <v>1137</v>
      </c>
      <c r="B103" s="356" t="s">
        <v>58</v>
      </c>
      <c r="C103" s="209" t="s">
        <v>1137</v>
      </c>
      <c r="D103" s="210"/>
      <c r="E103" s="209" t="s">
        <v>1137</v>
      </c>
      <c r="F103" s="278">
        <f t="shared" si="3"/>
        <v>101</v>
      </c>
      <c r="G103" s="282"/>
      <c r="H103" s="317" t="str">
        <f>IF(G103&lt;&gt;"",COUNTIF(G$1:G104,"y"),"")</f>
        <v/>
      </c>
      <c r="I103" s="276" t="s">
        <v>244</v>
      </c>
      <c r="J103" s="328" t="s">
        <v>500</v>
      </c>
      <c r="K103" s="329"/>
      <c r="L103" s="191" t="s">
        <v>500</v>
      </c>
      <c r="M103" s="279" t="s">
        <v>500</v>
      </c>
      <c r="N103" s="276" t="s">
        <v>1156</v>
      </c>
    </row>
    <row r="104" spans="1:14" s="279" customFormat="1" ht="13.5" thickBot="1">
      <c r="A104" s="209" t="s">
        <v>60</v>
      </c>
      <c r="B104" s="356" t="s">
        <v>59</v>
      </c>
      <c r="C104" s="209" t="s">
        <v>60</v>
      </c>
      <c r="D104" s="211"/>
      <c r="E104" s="209" t="s">
        <v>60</v>
      </c>
      <c r="F104" s="278">
        <f t="shared" si="3"/>
        <v>102</v>
      </c>
      <c r="G104" s="282"/>
      <c r="H104" s="317" t="str">
        <f>IF(G104&lt;&gt;"",COUNTIF(G$1:G105,"y"),"")</f>
        <v/>
      </c>
      <c r="I104" s="276" t="s">
        <v>245</v>
      </c>
      <c r="J104" s="328" t="s">
        <v>500</v>
      </c>
      <c r="K104" s="329"/>
      <c r="L104" s="190" t="s">
        <v>500</v>
      </c>
      <c r="M104" s="279" t="s">
        <v>500</v>
      </c>
      <c r="N104" s="276" t="s">
        <v>1158</v>
      </c>
    </row>
    <row r="105" spans="1:14" s="279" customFormat="1" ht="13.5" thickBot="1">
      <c r="A105" s="209" t="s">
        <v>62</v>
      </c>
      <c r="B105" s="357" t="s">
        <v>61</v>
      </c>
      <c r="C105" s="209" t="s">
        <v>62</v>
      </c>
      <c r="D105" s="213"/>
      <c r="E105" s="209" t="s">
        <v>62</v>
      </c>
      <c r="F105" s="278">
        <f t="shared" si="3"/>
        <v>103</v>
      </c>
      <c r="G105" s="282"/>
      <c r="H105" s="317" t="str">
        <f>IF(G105&lt;&gt;"",COUNTIF(G$1:G106,"y"),"")</f>
        <v/>
      </c>
      <c r="I105" s="276" t="s">
        <v>246</v>
      </c>
      <c r="J105" s="328" t="s">
        <v>500</v>
      </c>
      <c r="K105" s="329"/>
      <c r="L105" s="190" t="s">
        <v>500</v>
      </c>
      <c r="M105" s="279" t="s">
        <v>500</v>
      </c>
      <c r="N105" s="274" t="s">
        <v>119</v>
      </c>
    </row>
    <row r="106" spans="1:14" ht="13.5" thickBot="1">
      <c r="A106" s="97" t="s">
        <v>1140</v>
      </c>
      <c r="B106" s="352" t="s">
        <v>1267</v>
      </c>
      <c r="C106" s="97" t="s">
        <v>1140</v>
      </c>
      <c r="D106" s="136"/>
      <c r="E106" s="78" t="s">
        <v>1140</v>
      </c>
      <c r="F106" s="6">
        <f t="shared" si="3"/>
        <v>104</v>
      </c>
      <c r="G106" s="71"/>
      <c r="H106" s="316" t="str">
        <f>IF(G106&lt;&gt;"",COUNTIF(G$1:G107,"y"),"")</f>
        <v/>
      </c>
      <c r="I106" s="274" t="s">
        <v>248</v>
      </c>
      <c r="J106" s="325" t="s">
        <v>500</v>
      </c>
      <c r="K106" s="326"/>
      <c r="L106" s="190" t="s">
        <v>500</v>
      </c>
      <c r="M106" t="s">
        <v>500</v>
      </c>
      <c r="N106" s="274" t="s">
        <v>1162</v>
      </c>
    </row>
    <row r="107" spans="1:14" ht="13.5" thickBot="1">
      <c r="A107" s="97" t="s">
        <v>1141</v>
      </c>
      <c r="B107" s="353" t="s">
        <v>1268</v>
      </c>
      <c r="C107" s="97" t="s">
        <v>1141</v>
      </c>
      <c r="D107" s="136"/>
      <c r="E107" s="78" t="s">
        <v>1141</v>
      </c>
      <c r="F107" s="6">
        <f t="shared" si="3"/>
        <v>105</v>
      </c>
      <c r="G107" s="71"/>
      <c r="H107" s="316" t="str">
        <f>IF(G107&lt;&gt;"",COUNTIF(G$1:G108,"y"),"")</f>
        <v/>
      </c>
      <c r="I107" s="274" t="s">
        <v>119</v>
      </c>
      <c r="J107" s="325" t="s">
        <v>500</v>
      </c>
      <c r="K107" s="326"/>
      <c r="L107" s="190" t="s">
        <v>500</v>
      </c>
      <c r="M107" t="s">
        <v>500</v>
      </c>
      <c r="N107" s="272" t="s">
        <v>500</v>
      </c>
    </row>
    <row r="108" spans="1:14" ht="13.5" thickBot="1">
      <c r="A108" s="97" t="s">
        <v>1142</v>
      </c>
      <c r="B108" s="353" t="s">
        <v>1269</v>
      </c>
      <c r="C108" s="97" t="s">
        <v>1142</v>
      </c>
      <c r="D108" s="136"/>
      <c r="E108" s="78" t="s">
        <v>1142</v>
      </c>
      <c r="F108" s="6">
        <f t="shared" si="3"/>
        <v>106</v>
      </c>
      <c r="G108" s="71"/>
      <c r="H108" s="316" t="str">
        <f>IF(G108&lt;&gt;"",COUNTIF(G$1:G109,"y"),"")</f>
        <v/>
      </c>
      <c r="J108" s="325" t="s">
        <v>500</v>
      </c>
      <c r="K108" s="326"/>
      <c r="L108" s="190" t="s">
        <v>500</v>
      </c>
      <c r="M108" t="s">
        <v>500</v>
      </c>
      <c r="N108" s="272" t="s">
        <v>500</v>
      </c>
    </row>
    <row r="109" spans="1:14" ht="13.5" thickBot="1">
      <c r="A109" s="97" t="s">
        <v>1143</v>
      </c>
      <c r="B109" s="353" t="s">
        <v>1270</v>
      </c>
      <c r="C109" s="97" t="s">
        <v>1143</v>
      </c>
      <c r="D109" s="136"/>
      <c r="E109" s="78" t="s">
        <v>1143</v>
      </c>
      <c r="F109" s="6">
        <f t="shared" si="3"/>
        <v>107</v>
      </c>
      <c r="G109" s="71"/>
      <c r="H109" s="316" t="str">
        <f>IF(G109&lt;&gt;"",COUNTIF(G$1:G110,"y"),"")</f>
        <v/>
      </c>
      <c r="I109" s="272" t="s">
        <v>500</v>
      </c>
      <c r="J109" s="325" t="s">
        <v>500</v>
      </c>
      <c r="K109" s="326"/>
      <c r="L109" s="191" t="s">
        <v>500</v>
      </c>
      <c r="M109" t="s">
        <v>500</v>
      </c>
      <c r="N109" s="274" t="s">
        <v>1204</v>
      </c>
    </row>
    <row r="110" spans="1:14" ht="13.5" thickBot="1">
      <c r="A110" s="97" t="s">
        <v>1144</v>
      </c>
      <c r="B110" s="353" t="s">
        <v>1271</v>
      </c>
      <c r="C110" s="97" t="s">
        <v>1144</v>
      </c>
      <c r="D110" s="136"/>
      <c r="E110" s="78" t="s">
        <v>1144</v>
      </c>
      <c r="F110" s="6">
        <f t="shared" si="3"/>
        <v>108</v>
      </c>
      <c r="G110" s="71"/>
      <c r="H110" s="316" t="str">
        <f>IF(G110&lt;&gt;"",COUNTIF(G$1:G111,"y"),"")</f>
        <v/>
      </c>
      <c r="I110" s="272" t="s">
        <v>500</v>
      </c>
      <c r="J110" s="325" t="s">
        <v>500</v>
      </c>
      <c r="K110" s="326"/>
      <c r="L110" s="191" t="s">
        <v>500</v>
      </c>
      <c r="M110" t="s">
        <v>500</v>
      </c>
      <c r="N110" s="272" t="s">
        <v>500</v>
      </c>
    </row>
    <row r="111" spans="1:14" ht="13.5" thickBot="1">
      <c r="A111" s="97" t="s">
        <v>1145</v>
      </c>
      <c r="B111" s="353" t="s">
        <v>1272</v>
      </c>
      <c r="C111" s="97" t="s">
        <v>1145</v>
      </c>
      <c r="D111" s="136"/>
      <c r="E111" s="78" t="s">
        <v>1145</v>
      </c>
      <c r="F111" s="6">
        <f t="shared" si="3"/>
        <v>109</v>
      </c>
      <c r="G111" s="71"/>
      <c r="H111" s="316" t="str">
        <f>IF(G111&lt;&gt;"",COUNTIF(G$1:G112,"y"),"")</f>
        <v/>
      </c>
      <c r="I111" s="274" t="s">
        <v>1204</v>
      </c>
      <c r="J111" s="325" t="s">
        <v>500</v>
      </c>
      <c r="K111" s="326"/>
      <c r="L111" s="191" t="s">
        <v>500</v>
      </c>
      <c r="M111" t="s">
        <v>500</v>
      </c>
      <c r="N111" s="273" t="s">
        <v>1149</v>
      </c>
    </row>
    <row r="112" spans="1:14" ht="13.5" thickBot="1">
      <c r="A112" s="97" t="s">
        <v>1146</v>
      </c>
      <c r="B112" s="353" t="s">
        <v>1273</v>
      </c>
      <c r="C112" s="97" t="s">
        <v>1146</v>
      </c>
      <c r="D112" s="136"/>
      <c r="E112" s="79" t="s">
        <v>1146</v>
      </c>
      <c r="F112" s="6">
        <f t="shared" si="3"/>
        <v>110</v>
      </c>
      <c r="G112" s="71"/>
      <c r="H112" s="316" t="str">
        <f>IF(G112&lt;&gt;"",COUNTIF(G$1:G113,"y"),"")</f>
        <v/>
      </c>
      <c r="I112" s="272" t="s">
        <v>500</v>
      </c>
      <c r="J112" s="325" t="s">
        <v>500</v>
      </c>
      <c r="K112" s="326"/>
      <c r="L112" s="190" t="s">
        <v>500</v>
      </c>
      <c r="M112" t="s">
        <v>500</v>
      </c>
    </row>
    <row r="113" spans="1:13" ht="13.5" thickBot="1">
      <c r="A113" s="97" t="s">
        <v>1147</v>
      </c>
      <c r="B113" s="353" t="s">
        <v>1274</v>
      </c>
      <c r="C113" s="97" t="s">
        <v>1147</v>
      </c>
      <c r="D113" s="136"/>
      <c r="E113" s="78" t="s">
        <v>1147</v>
      </c>
      <c r="F113" s="6">
        <f t="shared" si="3"/>
        <v>111</v>
      </c>
      <c r="G113" s="71"/>
      <c r="H113" s="316" t="str">
        <f>IF(G113&lt;&gt;"",COUNTIF(G$1:G114,"y"),"")</f>
        <v/>
      </c>
      <c r="I113" s="273" t="s">
        <v>1149</v>
      </c>
      <c r="J113" s="325" t="s">
        <v>500</v>
      </c>
      <c r="K113" s="326"/>
      <c r="L113" s="191" t="s">
        <v>500</v>
      </c>
      <c r="M113" t="s">
        <v>500</v>
      </c>
    </row>
    <row r="114" spans="1:13" ht="13.5" thickBot="1">
      <c r="A114" s="97" t="s">
        <v>1148</v>
      </c>
      <c r="B114" s="353" t="s">
        <v>1275</v>
      </c>
      <c r="C114" s="97" t="s">
        <v>1148</v>
      </c>
      <c r="D114" s="136"/>
      <c r="E114" s="79" t="s">
        <v>1148</v>
      </c>
      <c r="F114" s="6">
        <f t="shared" si="3"/>
        <v>112</v>
      </c>
      <c r="G114" s="71"/>
      <c r="H114" s="316" t="str">
        <f>IF(G114&lt;&gt;"",COUNTIF(G$1:G115,"y"),"")</f>
        <v/>
      </c>
      <c r="I114" s="272" t="s">
        <v>500</v>
      </c>
      <c r="J114" s="325" t="s">
        <v>500</v>
      </c>
      <c r="K114" s="326"/>
      <c r="L114" s="191" t="s">
        <v>500</v>
      </c>
      <c r="M114" t="s">
        <v>500</v>
      </c>
    </row>
    <row r="115" spans="1:13" ht="13.5" thickBot="1">
      <c r="A115" s="97" t="s">
        <v>1150</v>
      </c>
      <c r="B115" s="353" t="s">
        <v>1276</v>
      </c>
      <c r="C115" s="97" t="s">
        <v>1150</v>
      </c>
      <c r="D115" s="100"/>
      <c r="E115" s="78" t="s">
        <v>1150</v>
      </c>
      <c r="F115" s="6">
        <f t="shared" si="3"/>
        <v>113</v>
      </c>
      <c r="G115" s="71"/>
      <c r="H115" s="316" t="str">
        <f>IF(G115&lt;&gt;"",COUNTIF(G$1:G116,"y"),"")</f>
        <v/>
      </c>
      <c r="I115" s="272" t="s">
        <v>500</v>
      </c>
      <c r="J115" s="325" t="s">
        <v>500</v>
      </c>
      <c r="K115" s="326"/>
      <c r="L115" s="190" t="s">
        <v>500</v>
      </c>
      <c r="M115" t="s">
        <v>500</v>
      </c>
    </row>
    <row r="116" spans="1:13" ht="13.5" thickBot="1">
      <c r="A116" s="97" t="s">
        <v>1151</v>
      </c>
      <c r="B116" s="354" t="s">
        <v>1277</v>
      </c>
      <c r="C116" s="97" t="s">
        <v>1151</v>
      </c>
      <c r="D116" s="101"/>
      <c r="E116" s="78" t="s">
        <v>1151</v>
      </c>
      <c r="F116" s="6">
        <f t="shared" si="3"/>
        <v>114</v>
      </c>
      <c r="G116" s="71"/>
      <c r="H116" s="316" t="str">
        <f>IF(G116&lt;&gt;"",COUNTIF(G$1:G117,"y"),"")</f>
        <v/>
      </c>
      <c r="I116" s="272" t="s">
        <v>500</v>
      </c>
      <c r="J116" s="325" t="s">
        <v>500</v>
      </c>
      <c r="K116" s="326"/>
      <c r="L116" s="190" t="s">
        <v>500</v>
      </c>
      <c r="M116" t="s">
        <v>500</v>
      </c>
    </row>
    <row r="117" spans="1:13" s="279" customFormat="1" ht="13.5" thickBot="1">
      <c r="A117" s="209" t="s">
        <v>1152</v>
      </c>
      <c r="B117" s="355" t="s">
        <v>2</v>
      </c>
      <c r="C117" s="209" t="s">
        <v>1152</v>
      </c>
      <c r="D117" s="210"/>
      <c r="E117" s="209" t="s">
        <v>1152</v>
      </c>
      <c r="F117" s="278">
        <f t="shared" si="3"/>
        <v>115</v>
      </c>
      <c r="G117" s="282"/>
      <c r="H117" s="317" t="str">
        <f>IF(G117&lt;&gt;"",COUNTIF(G$1:G118,"y"),"")</f>
        <v/>
      </c>
      <c r="I117" s="276"/>
      <c r="J117" s="328" t="s">
        <v>500</v>
      </c>
      <c r="K117" s="329"/>
      <c r="L117" s="190" t="s">
        <v>500</v>
      </c>
      <c r="M117" s="279" t="s">
        <v>500</v>
      </c>
    </row>
    <row r="118" spans="1:13" s="279" customFormat="1" ht="13.5" thickBot="1">
      <c r="A118" s="209" t="s">
        <v>1153</v>
      </c>
      <c r="B118" s="356" t="s">
        <v>3</v>
      </c>
      <c r="C118" s="209" t="s">
        <v>1153</v>
      </c>
      <c r="D118" s="210"/>
      <c r="E118" s="209" t="s">
        <v>1153</v>
      </c>
      <c r="F118" s="278">
        <f t="shared" si="3"/>
        <v>116</v>
      </c>
      <c r="G118" s="282"/>
      <c r="H118" s="317" t="str">
        <f>IF(G118&lt;&gt;"",COUNTIF(G$1:G119,"y"),"")</f>
        <v/>
      </c>
      <c r="I118" s="276"/>
      <c r="J118" s="328" t="s">
        <v>500</v>
      </c>
      <c r="K118" s="329"/>
      <c r="L118" s="190" t="s">
        <v>500</v>
      </c>
      <c r="M118" s="279" t="s">
        <v>500</v>
      </c>
    </row>
    <row r="119" spans="1:13" s="279" customFormat="1" ht="13.5" thickBot="1">
      <c r="A119" s="209" t="s">
        <v>997</v>
      </c>
      <c r="B119" s="356" t="s">
        <v>1290</v>
      </c>
      <c r="C119" s="209" t="s">
        <v>997</v>
      </c>
      <c r="D119" s="210"/>
      <c r="E119" s="209" t="s">
        <v>997</v>
      </c>
      <c r="F119" s="278">
        <f t="shared" si="3"/>
        <v>117</v>
      </c>
      <c r="G119" s="282"/>
      <c r="H119" s="317" t="str">
        <f>IF(G119&lt;&gt;"",COUNTIF(G$1:G120,"y"),"")</f>
        <v/>
      </c>
      <c r="I119" s="276"/>
      <c r="J119" s="328" t="s">
        <v>500</v>
      </c>
      <c r="K119" s="329"/>
      <c r="L119" s="190" t="s">
        <v>500</v>
      </c>
      <c r="M119" s="279" t="s">
        <v>500</v>
      </c>
    </row>
    <row r="120" spans="1:13" s="279" customFormat="1" ht="13.5" thickBot="1">
      <c r="A120" s="209" t="s">
        <v>1139</v>
      </c>
      <c r="B120" s="356" t="s">
        <v>4</v>
      </c>
      <c r="C120" s="209" t="s">
        <v>1139</v>
      </c>
      <c r="D120" s="210"/>
      <c r="E120" s="212" t="s">
        <v>1139</v>
      </c>
      <c r="F120" s="278">
        <f t="shared" si="3"/>
        <v>118</v>
      </c>
      <c r="G120" s="282"/>
      <c r="H120" s="317" t="str">
        <f>IF(G120&lt;&gt;"",COUNTIF(G$1:G121,"y"),"")</f>
        <v/>
      </c>
      <c r="I120" s="276"/>
      <c r="J120" s="328" t="s">
        <v>500</v>
      </c>
      <c r="K120" s="329"/>
      <c r="L120" s="190" t="s">
        <v>500</v>
      </c>
      <c r="M120" s="279" t="s">
        <v>500</v>
      </c>
    </row>
    <row r="121" spans="1:13" s="279" customFormat="1" ht="13.5" thickBot="1">
      <c r="A121" s="209" t="s">
        <v>1155</v>
      </c>
      <c r="B121" s="356" t="s">
        <v>1292</v>
      </c>
      <c r="C121" s="209" t="s">
        <v>1155</v>
      </c>
      <c r="D121" s="210"/>
      <c r="E121" s="212" t="s">
        <v>1155</v>
      </c>
      <c r="F121" s="278">
        <f t="shared" si="3"/>
        <v>119</v>
      </c>
      <c r="G121" s="282"/>
      <c r="H121" s="317" t="str">
        <f>IF(G121&lt;&gt;"",COUNTIF(G$1:G122,"y"),"")</f>
        <v/>
      </c>
      <c r="I121" s="276"/>
      <c r="J121" s="328" t="s">
        <v>500</v>
      </c>
      <c r="K121" s="329"/>
      <c r="L121" s="190" t="s">
        <v>500</v>
      </c>
      <c r="M121" s="279" t="s">
        <v>500</v>
      </c>
    </row>
    <row r="122" spans="1:13" s="279" customFormat="1" ht="13.5" thickBot="1">
      <c r="A122" s="209" t="s">
        <v>1157</v>
      </c>
      <c r="B122" s="356" t="s">
        <v>996</v>
      </c>
      <c r="C122" s="209" t="s">
        <v>1157</v>
      </c>
      <c r="D122" s="210"/>
      <c r="E122" s="212" t="s">
        <v>1157</v>
      </c>
      <c r="F122" s="278">
        <f t="shared" si="3"/>
        <v>120</v>
      </c>
      <c r="G122" s="282"/>
      <c r="H122" s="317" t="str">
        <f>IF(G122&lt;&gt;"",COUNTIF(G$1:G123,"y"),"")</f>
        <v/>
      </c>
      <c r="I122" s="276"/>
      <c r="J122" s="328" t="s">
        <v>500</v>
      </c>
      <c r="K122" s="329"/>
      <c r="L122" s="190" t="s">
        <v>500</v>
      </c>
      <c r="M122" s="279" t="s">
        <v>500</v>
      </c>
    </row>
    <row r="123" spans="1:13" s="279" customFormat="1" ht="13.5" thickBot="1">
      <c r="A123" s="209" t="s">
        <v>1160</v>
      </c>
      <c r="B123" s="356" t="s">
        <v>5</v>
      </c>
      <c r="C123" s="209" t="s">
        <v>1160</v>
      </c>
      <c r="D123" s="210"/>
      <c r="E123" s="209" t="s">
        <v>1160</v>
      </c>
      <c r="F123" s="278">
        <f t="shared" si="3"/>
        <v>121</v>
      </c>
      <c r="G123" s="282"/>
      <c r="H123" s="317" t="str">
        <f>IF(G123&lt;&gt;"",COUNTIF(G$1:G124,"y"),"")</f>
        <v/>
      </c>
      <c r="I123" s="276"/>
      <c r="J123" s="328" t="s">
        <v>500</v>
      </c>
      <c r="K123" s="329"/>
      <c r="L123" s="191" t="s">
        <v>500</v>
      </c>
      <c r="M123" s="279" t="s">
        <v>500</v>
      </c>
    </row>
    <row r="124" spans="1:13" s="279" customFormat="1" ht="13.5" thickBot="1">
      <c r="A124" s="209" t="s">
        <v>1161</v>
      </c>
      <c r="B124" s="356" t="s">
        <v>6</v>
      </c>
      <c r="C124" s="209" t="s">
        <v>1161</v>
      </c>
      <c r="D124" s="210"/>
      <c r="E124" s="299" t="s">
        <v>1161</v>
      </c>
      <c r="F124" s="278">
        <f t="shared" si="3"/>
        <v>122</v>
      </c>
      <c r="G124" s="282"/>
      <c r="H124" s="317" t="str">
        <f>IF(G124&lt;&gt;"",COUNTIF(G$1:G125,"y"),"")</f>
        <v/>
      </c>
      <c r="I124" s="274" t="s">
        <v>1162</v>
      </c>
      <c r="J124" s="328" t="s">
        <v>500</v>
      </c>
      <c r="K124" s="329"/>
      <c r="L124" s="191" t="s">
        <v>500</v>
      </c>
      <c r="M124" s="279" t="s">
        <v>500</v>
      </c>
    </row>
    <row r="125" spans="1:13" s="279" customFormat="1" ht="13.5" thickBot="1">
      <c r="A125" s="209" t="s">
        <v>1163</v>
      </c>
      <c r="B125" s="356" t="s">
        <v>7</v>
      </c>
      <c r="C125" s="209" t="s">
        <v>1163</v>
      </c>
      <c r="D125" s="210"/>
      <c r="E125" s="209" t="s">
        <v>1163</v>
      </c>
      <c r="F125" s="278">
        <f t="shared" si="3"/>
        <v>123</v>
      </c>
      <c r="G125" s="282"/>
      <c r="H125" s="317" t="str">
        <f>IF(G125&lt;&gt;"",COUNTIF(G$1:G126,"y"),"")</f>
        <v/>
      </c>
      <c r="I125" s="276"/>
      <c r="J125" s="328" t="s">
        <v>500</v>
      </c>
      <c r="K125" s="329"/>
      <c r="L125" s="191" t="s">
        <v>500</v>
      </c>
      <c r="M125" s="279" t="s">
        <v>500</v>
      </c>
    </row>
    <row r="126" spans="1:13" s="279" customFormat="1" ht="13.5" thickBot="1">
      <c r="A126" s="209" t="s">
        <v>1164</v>
      </c>
      <c r="B126" s="356" t="s">
        <v>8</v>
      </c>
      <c r="C126" s="209" t="s">
        <v>1164</v>
      </c>
      <c r="D126" s="210"/>
      <c r="E126" s="209" t="s">
        <v>1164</v>
      </c>
      <c r="F126" s="278">
        <f t="shared" si="3"/>
        <v>124</v>
      </c>
      <c r="G126" s="282"/>
      <c r="H126" s="317" t="str">
        <f>IF(G126&lt;&gt;"",COUNTIF(G$1:G127,"y"),"")</f>
        <v/>
      </c>
      <c r="I126" s="276"/>
      <c r="J126" s="328" t="s">
        <v>500</v>
      </c>
      <c r="K126" s="329"/>
      <c r="L126" s="191" t="s">
        <v>500</v>
      </c>
      <c r="M126" s="279" t="s">
        <v>500</v>
      </c>
    </row>
    <row r="127" spans="1:13" s="279" customFormat="1" ht="13.5" thickBot="1">
      <c r="A127" s="209" t="s">
        <v>1165</v>
      </c>
      <c r="B127" s="356" t="s">
        <v>1302</v>
      </c>
      <c r="C127" s="209" t="s">
        <v>1165</v>
      </c>
      <c r="D127" s="210"/>
      <c r="E127" s="209" t="s">
        <v>1165</v>
      </c>
      <c r="F127" s="278">
        <f t="shared" si="3"/>
        <v>125</v>
      </c>
      <c r="G127" s="282"/>
      <c r="H127" s="317" t="str">
        <f>IF(G127&lt;&gt;"",COUNTIF(G$1:G128,"y"),"")</f>
        <v/>
      </c>
      <c r="I127" s="276"/>
      <c r="J127" s="328" t="s">
        <v>500</v>
      </c>
      <c r="K127" s="329"/>
      <c r="L127" s="190" t="s">
        <v>500</v>
      </c>
      <c r="M127" s="279" t="s">
        <v>500</v>
      </c>
    </row>
    <row r="128" spans="1:13" s="279" customFormat="1" ht="13.5" thickBot="1">
      <c r="A128" s="209" t="s">
        <v>1159</v>
      </c>
      <c r="B128" s="356" t="s">
        <v>1301</v>
      </c>
      <c r="C128" s="209" t="s">
        <v>1159</v>
      </c>
      <c r="D128" s="300"/>
      <c r="E128" s="209" t="s">
        <v>1159</v>
      </c>
      <c r="F128" s="278">
        <f t="shared" si="3"/>
        <v>126</v>
      </c>
      <c r="G128" s="282"/>
      <c r="H128" s="317" t="str">
        <f>IF(G128&lt;&gt;"",COUNTIF(G$1:G129,"y"),"")</f>
        <v/>
      </c>
      <c r="I128" s="276"/>
      <c r="J128" s="328" t="s">
        <v>500</v>
      </c>
      <c r="K128" s="329"/>
      <c r="L128" s="191" t="s">
        <v>500</v>
      </c>
      <c r="M128" s="279" t="s">
        <v>500</v>
      </c>
    </row>
    <row r="129" spans="1:13" s="279" customFormat="1" ht="13.5" thickBot="1">
      <c r="A129" s="211" t="s">
        <v>1166</v>
      </c>
      <c r="B129" s="356" t="s">
        <v>9</v>
      </c>
      <c r="C129" s="211" t="s">
        <v>1166</v>
      </c>
      <c r="D129" s="300"/>
      <c r="E129" s="209" t="s">
        <v>1166</v>
      </c>
      <c r="F129" s="278">
        <f t="shared" si="3"/>
        <v>127</v>
      </c>
      <c r="G129" s="282"/>
      <c r="H129" s="317" t="str">
        <f>IF(G129&lt;&gt;"",COUNTIF(G$1:G130,"y"),"")</f>
        <v/>
      </c>
      <c r="I129" s="276"/>
      <c r="J129" s="328" t="s">
        <v>500</v>
      </c>
      <c r="K129" s="329"/>
      <c r="L129" s="191" t="s">
        <v>500</v>
      </c>
      <c r="M129" s="279" t="s">
        <v>500</v>
      </c>
    </row>
    <row r="130" spans="1:13" s="279" customFormat="1" ht="13.5" thickBot="1">
      <c r="A130" s="209" t="s">
        <v>1167</v>
      </c>
      <c r="B130" s="356" t="s">
        <v>10</v>
      </c>
      <c r="C130" s="209" t="s">
        <v>1167</v>
      </c>
      <c r="D130" s="300"/>
      <c r="E130" s="209" t="s">
        <v>1167</v>
      </c>
      <c r="F130" s="278">
        <f t="shared" si="3"/>
        <v>128</v>
      </c>
      <c r="G130" s="282"/>
      <c r="H130" s="317" t="str">
        <f>IF(G130&lt;&gt;"",COUNTIF(G$1:G131,"y"),"")</f>
        <v/>
      </c>
      <c r="I130" s="276"/>
      <c r="J130" s="328" t="s">
        <v>500</v>
      </c>
      <c r="K130" s="329"/>
      <c r="L130" s="191" t="s">
        <v>500</v>
      </c>
      <c r="M130" s="279" t="s">
        <v>500</v>
      </c>
    </row>
    <row r="131" spans="1:13" s="279" customFormat="1" ht="13.5" thickBot="1">
      <c r="A131" s="209" t="s">
        <v>1168</v>
      </c>
      <c r="B131" s="356" t="s">
        <v>1308</v>
      </c>
      <c r="C131" s="209" t="s">
        <v>1168</v>
      </c>
      <c r="D131" s="301"/>
      <c r="E131" s="209" t="s">
        <v>1168</v>
      </c>
      <c r="F131" s="278">
        <f t="shared" si="3"/>
        <v>129</v>
      </c>
      <c r="G131" s="282"/>
      <c r="H131" s="317" t="str">
        <f>IF(G131&lt;&gt;"",COUNTIF(G$1:G132,"y"),"")</f>
        <v/>
      </c>
      <c r="I131" s="276"/>
      <c r="J131" s="328" t="s">
        <v>500</v>
      </c>
      <c r="K131" s="329"/>
      <c r="L131" s="190" t="s">
        <v>500</v>
      </c>
      <c r="M131" s="279" t="s">
        <v>500</v>
      </c>
    </row>
    <row r="132" spans="1:13" s="279" customFormat="1" ht="13.5" thickBot="1">
      <c r="A132" s="209" t="s">
        <v>1169</v>
      </c>
      <c r="B132" s="357" t="s">
        <v>456</v>
      </c>
      <c r="C132" s="209" t="s">
        <v>1169</v>
      </c>
      <c r="D132" s="302"/>
      <c r="E132" s="209" t="s">
        <v>1169</v>
      </c>
      <c r="F132" s="278">
        <f t="shared" si="3"/>
        <v>130</v>
      </c>
      <c r="G132" s="282"/>
      <c r="H132" s="317" t="str">
        <f>IF(G132&lt;&gt;"",COUNTIF(G$1:G133,"y"),"")</f>
        <v/>
      </c>
      <c r="I132" s="276"/>
      <c r="J132" s="328" t="s">
        <v>500</v>
      </c>
      <c r="K132" s="329"/>
      <c r="L132" s="190" t="s">
        <v>500</v>
      </c>
      <c r="M132" s="279" t="s">
        <v>500</v>
      </c>
    </row>
    <row r="133" spans="1:13" ht="13.5" thickBot="1">
      <c r="A133" s="97" t="s">
        <v>64</v>
      </c>
      <c r="B133" s="352" t="s">
        <v>63</v>
      </c>
      <c r="C133" s="97" t="s">
        <v>64</v>
      </c>
      <c r="D133" s="134"/>
      <c r="E133" s="97" t="s">
        <v>64</v>
      </c>
      <c r="F133" s="6">
        <f t="shared" si="3"/>
        <v>131</v>
      </c>
      <c r="G133" s="71"/>
      <c r="H133" s="316" t="str">
        <f>IF(G133&lt;&gt;"",COUNTIF(G$1:G134,"y"),"")</f>
        <v/>
      </c>
      <c r="I133" s="272" t="s">
        <v>500</v>
      </c>
      <c r="J133" s="325" t="s">
        <v>500</v>
      </c>
      <c r="K133" s="326"/>
      <c r="L133" s="191" t="s">
        <v>500</v>
      </c>
      <c r="M133" t="s">
        <v>500</v>
      </c>
    </row>
    <row r="134" spans="1:13" ht="13.5" thickBot="1">
      <c r="A134" s="161" t="s">
        <v>137</v>
      </c>
      <c r="B134" s="358" t="s">
        <v>251</v>
      </c>
      <c r="C134" s="161" t="s">
        <v>137</v>
      </c>
      <c r="D134" s="134"/>
      <c r="E134" s="161" t="s">
        <v>137</v>
      </c>
      <c r="F134" s="6">
        <f t="shared" si="3"/>
        <v>132</v>
      </c>
      <c r="G134" s="71"/>
      <c r="H134" s="316" t="str">
        <f>IF(G134&lt;&gt;"",COUNTIF(G$1:G135,"y"),"")</f>
        <v/>
      </c>
      <c r="I134" s="274"/>
      <c r="J134" s="325" t="s">
        <v>500</v>
      </c>
      <c r="K134" s="326"/>
      <c r="L134" s="191" t="s">
        <v>500</v>
      </c>
      <c r="M134" t="s">
        <v>500</v>
      </c>
    </row>
    <row r="135" spans="1:13" ht="13.5" thickBot="1">
      <c r="A135" s="97" t="s">
        <v>1200</v>
      </c>
      <c r="B135" s="353" t="s">
        <v>65</v>
      </c>
      <c r="C135" s="97" t="s">
        <v>1200</v>
      </c>
      <c r="D135" s="134"/>
      <c r="E135" s="97" t="s">
        <v>1200</v>
      </c>
      <c r="F135" s="6">
        <f t="shared" si="3"/>
        <v>133</v>
      </c>
      <c r="G135" s="71"/>
      <c r="H135" s="316" t="str">
        <f>IF(G135&lt;&gt;"",COUNTIF(G$1:G136,"y"),"")</f>
        <v/>
      </c>
      <c r="I135" s="272" t="s">
        <v>500</v>
      </c>
      <c r="J135" s="325" t="s">
        <v>500</v>
      </c>
      <c r="K135" s="326"/>
      <c r="L135" s="190" t="s">
        <v>500</v>
      </c>
      <c r="M135" t="s">
        <v>500</v>
      </c>
    </row>
    <row r="136" spans="1:13" ht="13.5" thickBot="1">
      <c r="A136" s="161" t="s">
        <v>1199</v>
      </c>
      <c r="B136" s="367" t="s">
        <v>495</v>
      </c>
      <c r="C136" s="161" t="s">
        <v>1199</v>
      </c>
      <c r="D136" s="134"/>
      <c r="E136" s="161" t="s">
        <v>1199</v>
      </c>
      <c r="F136" s="6">
        <f t="shared" si="3"/>
        <v>134</v>
      </c>
      <c r="G136" s="71"/>
      <c r="H136" s="316" t="str">
        <f>IF(G136&lt;&gt;"",COUNTIF(G$1:G137,"y"),"")</f>
        <v/>
      </c>
      <c r="I136" s="274" t="s">
        <v>1173</v>
      </c>
      <c r="J136" s="325" t="s">
        <v>500</v>
      </c>
      <c r="K136" s="326"/>
      <c r="L136" s="190" t="s">
        <v>500</v>
      </c>
      <c r="M136" t="s">
        <v>500</v>
      </c>
    </row>
    <row r="137" spans="1:13" ht="13.5" thickBot="1">
      <c r="A137" s="97" t="s">
        <v>1170</v>
      </c>
      <c r="B137" s="353" t="s">
        <v>66</v>
      </c>
      <c r="C137" s="97" t="s">
        <v>1170</v>
      </c>
      <c r="D137" s="134"/>
      <c r="E137" s="97" t="s">
        <v>1170</v>
      </c>
      <c r="F137" s="6">
        <f t="shared" si="3"/>
        <v>135</v>
      </c>
      <c r="G137" s="71"/>
      <c r="H137" s="316" t="str">
        <f>IF(G137&lt;&gt;"",COUNTIF(G$1:G138,"y"),"")</f>
        <v/>
      </c>
      <c r="I137" s="274"/>
      <c r="J137" s="325" t="s">
        <v>500</v>
      </c>
      <c r="K137" s="326"/>
      <c r="L137" s="191" t="s">
        <v>500</v>
      </c>
      <c r="M137" t="s">
        <v>500</v>
      </c>
    </row>
    <row r="138" spans="1:13" ht="13.5" thickBot="1">
      <c r="A138" s="161" t="s">
        <v>1170</v>
      </c>
      <c r="B138" s="368" t="s">
        <v>252</v>
      </c>
      <c r="C138" s="161" t="s">
        <v>1170</v>
      </c>
      <c r="D138" s="134"/>
      <c r="E138" s="161" t="s">
        <v>1170</v>
      </c>
      <c r="F138" s="6">
        <f t="shared" si="3"/>
        <v>136</v>
      </c>
      <c r="G138" s="71"/>
      <c r="H138" s="316" t="str">
        <f>IF(G138&lt;&gt;"",COUNTIF(G$1:G139,"y"),"")</f>
        <v/>
      </c>
      <c r="I138" s="274"/>
      <c r="J138" s="325" t="s">
        <v>500</v>
      </c>
      <c r="K138" s="326"/>
      <c r="L138" s="191" t="s">
        <v>500</v>
      </c>
      <c r="M138" t="s">
        <v>500</v>
      </c>
    </row>
    <row r="139" spans="1:13" ht="13.5" thickBot="1">
      <c r="A139" s="161" t="s">
        <v>1198</v>
      </c>
      <c r="B139" s="368" t="s">
        <v>255</v>
      </c>
      <c r="C139" s="161" t="s">
        <v>1198</v>
      </c>
      <c r="D139" s="134"/>
      <c r="E139" s="161" t="s">
        <v>1198</v>
      </c>
      <c r="F139" s="6">
        <f t="shared" si="3"/>
        <v>137</v>
      </c>
      <c r="G139" s="71"/>
      <c r="H139" s="316" t="str">
        <f>IF(G139&lt;&gt;"",COUNTIF(G$1:G140,"y"),"")</f>
        <v/>
      </c>
      <c r="I139" s="272" t="s">
        <v>500</v>
      </c>
      <c r="J139" s="325" t="s">
        <v>500</v>
      </c>
      <c r="K139" s="326"/>
      <c r="L139" s="190" t="s">
        <v>500</v>
      </c>
      <c r="M139" t="s">
        <v>500</v>
      </c>
    </row>
    <row r="140" spans="1:13" ht="13.5" thickBot="1">
      <c r="A140" s="161" t="s">
        <v>138</v>
      </c>
      <c r="B140" s="358" t="s">
        <v>139</v>
      </c>
      <c r="C140" s="161" t="s">
        <v>138</v>
      </c>
      <c r="D140" s="134"/>
      <c r="E140" s="161" t="s">
        <v>138</v>
      </c>
      <c r="F140" s="6">
        <f t="shared" si="3"/>
        <v>138</v>
      </c>
      <c r="G140" s="71"/>
      <c r="H140" s="316" t="str">
        <f>IF(G140&lt;&gt;"",COUNTIF(G$1:G141,"y"),"")</f>
        <v/>
      </c>
      <c r="I140" s="272" t="s">
        <v>500</v>
      </c>
      <c r="J140" s="325" t="s">
        <v>500</v>
      </c>
      <c r="K140" s="326"/>
      <c r="L140" s="190" t="s">
        <v>500</v>
      </c>
      <c r="M140" t="s">
        <v>500</v>
      </c>
    </row>
    <row r="141" spans="1:13" ht="13.5" thickBot="1">
      <c r="A141" s="97" t="s">
        <v>1171</v>
      </c>
      <c r="B141" s="353" t="s">
        <v>67</v>
      </c>
      <c r="C141" s="97" t="s">
        <v>1171</v>
      </c>
      <c r="D141" s="134"/>
      <c r="E141" s="97" t="s">
        <v>1171</v>
      </c>
      <c r="F141" s="6">
        <f t="shared" si="3"/>
        <v>139</v>
      </c>
      <c r="G141" s="71"/>
      <c r="H141" s="316" t="str">
        <f>IF(G141&lt;&gt;"",COUNTIF(G$1:G142,"y"),"")</f>
        <v/>
      </c>
      <c r="I141" s="274"/>
      <c r="J141" s="325" t="s">
        <v>500</v>
      </c>
      <c r="K141" s="326"/>
      <c r="L141" s="190" t="s">
        <v>500</v>
      </c>
      <c r="M141" t="s">
        <v>500</v>
      </c>
    </row>
    <row r="142" spans="1:13" ht="13.5" thickBot="1">
      <c r="A142" s="161" t="s">
        <v>1201</v>
      </c>
      <c r="B142" s="358" t="s">
        <v>253</v>
      </c>
      <c r="C142" s="161" t="s">
        <v>1201</v>
      </c>
      <c r="D142" s="134"/>
      <c r="E142" s="161" t="s">
        <v>1201</v>
      </c>
      <c r="F142" s="6">
        <f t="shared" si="3"/>
        <v>140</v>
      </c>
      <c r="G142" s="71"/>
      <c r="H142" s="316" t="str">
        <f>IF(G142&lt;&gt;"",COUNTIF(G$1:G143,"y"),"")</f>
        <v/>
      </c>
      <c r="I142" s="274"/>
      <c r="J142" s="325" t="s">
        <v>500</v>
      </c>
      <c r="K142" s="326"/>
      <c r="L142" s="190" t="s">
        <v>500</v>
      </c>
      <c r="M142" t="s">
        <v>500</v>
      </c>
    </row>
    <row r="143" spans="1:13" ht="13.5" thickBot="1">
      <c r="A143" s="161" t="s">
        <v>140</v>
      </c>
      <c r="B143" s="358" t="s">
        <v>254</v>
      </c>
      <c r="C143" s="161" t="s">
        <v>140</v>
      </c>
      <c r="D143" s="135"/>
      <c r="E143" s="161" t="s">
        <v>140</v>
      </c>
      <c r="F143" s="6">
        <f t="shared" si="3"/>
        <v>141</v>
      </c>
      <c r="G143" s="71"/>
      <c r="H143" s="316" t="str">
        <f>IF(G143&lt;&gt;"",COUNTIF(G$1:G144,"y"),"")</f>
        <v/>
      </c>
      <c r="I143" s="274" t="s">
        <v>1172</v>
      </c>
      <c r="J143" s="325" t="s">
        <v>500</v>
      </c>
      <c r="K143" s="326"/>
      <c r="L143" s="190" t="s">
        <v>500</v>
      </c>
      <c r="M143" t="s">
        <v>500</v>
      </c>
    </row>
    <row r="144" spans="1:13" ht="13.5" thickBot="1">
      <c r="A144" s="97"/>
      <c r="B144" s="354"/>
      <c r="C144" s="97" t="s">
        <v>1179</v>
      </c>
      <c r="D144" s="133"/>
      <c r="E144" s="97" t="s">
        <v>1179</v>
      </c>
      <c r="F144" s="6">
        <f t="shared" si="3"/>
        <v>142</v>
      </c>
      <c r="G144" s="71"/>
      <c r="H144" s="316" t="str">
        <f>IF(G144&lt;&gt;"",COUNTIF(G$1:G145,"y"),"")</f>
        <v/>
      </c>
      <c r="I144" s="272" t="s">
        <v>500</v>
      </c>
      <c r="J144" s="325" t="s">
        <v>500</v>
      </c>
      <c r="K144" s="326"/>
      <c r="L144" s="190" t="s">
        <v>500</v>
      </c>
      <c r="M144" t="s">
        <v>500</v>
      </c>
    </row>
    <row r="145" spans="1:14" s="279" customFormat="1" ht="13.5" thickBot="1">
      <c r="A145" s="209" t="s">
        <v>268</v>
      </c>
      <c r="B145" s="356" t="s">
        <v>267</v>
      </c>
      <c r="C145" s="209" t="s">
        <v>1175</v>
      </c>
      <c r="D145" s="300"/>
      <c r="E145" s="209" t="s">
        <v>1175</v>
      </c>
      <c r="F145" s="278">
        <f t="shared" si="3"/>
        <v>143</v>
      </c>
      <c r="G145" s="282"/>
      <c r="H145" s="317" t="str">
        <f>IF(G145&lt;&gt;"",COUNTIF(G$1:G146,"y"),"")</f>
        <v/>
      </c>
      <c r="I145" s="276" t="s">
        <v>181</v>
      </c>
      <c r="J145" s="328" t="s">
        <v>500</v>
      </c>
      <c r="K145" s="329"/>
      <c r="L145" s="347" t="s">
        <v>153</v>
      </c>
      <c r="M145" s="279" t="s">
        <v>500</v>
      </c>
    </row>
    <row r="146" spans="1:14" s="279" customFormat="1" ht="13.5" thickBot="1">
      <c r="A146" s="209" t="s">
        <v>1179</v>
      </c>
      <c r="B146" s="356" t="s">
        <v>269</v>
      </c>
      <c r="C146" s="209" t="s">
        <v>1179</v>
      </c>
      <c r="D146" s="300"/>
      <c r="E146" s="209" t="s">
        <v>1179</v>
      </c>
      <c r="F146" s="278">
        <f>F144+1</f>
        <v>143</v>
      </c>
      <c r="G146" s="282"/>
      <c r="H146" s="317" t="str">
        <f>IF(G146&lt;&gt;"",COUNTIF(G$1:G147,"y"),"")</f>
        <v/>
      </c>
      <c r="I146" s="276" t="s">
        <v>164</v>
      </c>
      <c r="J146" s="328" t="s">
        <v>500</v>
      </c>
      <c r="K146" s="329"/>
      <c r="L146" s="348" t="s">
        <v>155</v>
      </c>
      <c r="M146" s="279" t="s">
        <v>500</v>
      </c>
    </row>
    <row r="147" spans="1:14" s="279" customFormat="1" ht="13.5" thickBot="1">
      <c r="A147" s="209" t="s">
        <v>1180</v>
      </c>
      <c r="B147" s="356" t="s">
        <v>270</v>
      </c>
      <c r="C147" s="209" t="s">
        <v>1180</v>
      </c>
      <c r="D147" s="300"/>
      <c r="E147" s="209" t="s">
        <v>1180</v>
      </c>
      <c r="F147" s="278">
        <f>F145+1</f>
        <v>144</v>
      </c>
      <c r="G147" s="282"/>
      <c r="H147" s="317" t="str">
        <f>IF(G147&lt;&gt;"",COUNTIF(G$1:G148,"y"),"")</f>
        <v/>
      </c>
      <c r="I147" s="276" t="s">
        <v>163</v>
      </c>
      <c r="J147" s="328" t="s">
        <v>500</v>
      </c>
      <c r="K147" s="329"/>
      <c r="L147" s="190" t="s">
        <v>500</v>
      </c>
      <c r="M147" s="279" t="s">
        <v>500</v>
      </c>
    </row>
    <row r="148" spans="1:14" s="279" customFormat="1" ht="13.5" thickBot="1">
      <c r="A148" s="209" t="s">
        <v>1174</v>
      </c>
      <c r="B148" s="356" t="s">
        <v>271</v>
      </c>
      <c r="C148" s="209" t="s">
        <v>1174</v>
      </c>
      <c r="D148" s="300"/>
      <c r="E148" s="209" t="s">
        <v>1174</v>
      </c>
      <c r="F148" s="278">
        <f t="shared" si="3"/>
        <v>145</v>
      </c>
      <c r="G148" s="282"/>
      <c r="H148" s="317" t="str">
        <f>IF(G148&lt;&gt;"",COUNTIF(G$1:G149,"y"),"")</f>
        <v/>
      </c>
      <c r="I148" s="276" t="s">
        <v>162</v>
      </c>
      <c r="J148" s="328" t="s">
        <v>500</v>
      </c>
      <c r="K148" s="329"/>
      <c r="L148" s="190" t="s">
        <v>500</v>
      </c>
      <c r="M148" s="279" t="s">
        <v>500</v>
      </c>
    </row>
    <row r="149" spans="1:14" s="279" customFormat="1" ht="13.5" thickBot="1">
      <c r="A149" s="209" t="s">
        <v>1181</v>
      </c>
      <c r="B149" s="356" t="s">
        <v>272</v>
      </c>
      <c r="C149" s="209" t="s">
        <v>1181</v>
      </c>
      <c r="D149" s="300"/>
      <c r="E149" s="209" t="s">
        <v>1181</v>
      </c>
      <c r="F149" s="278">
        <f t="shared" si="3"/>
        <v>146</v>
      </c>
      <c r="G149" s="282"/>
      <c r="H149" s="317" t="str">
        <f>IF(G149&lt;&gt;"",COUNTIF(G$1:G150,"y"),"")</f>
        <v/>
      </c>
      <c r="I149" s="276" t="s">
        <v>161</v>
      </c>
      <c r="J149" s="328" t="s">
        <v>500</v>
      </c>
      <c r="K149" s="329"/>
      <c r="L149" s="191" t="s">
        <v>156</v>
      </c>
      <c r="M149" s="279" t="s">
        <v>500</v>
      </c>
    </row>
    <row r="150" spans="1:14" s="279" customFormat="1" ht="13.5" thickBot="1">
      <c r="A150" s="209" t="s">
        <v>1136</v>
      </c>
      <c r="B150" s="356" t="s">
        <v>273</v>
      </c>
      <c r="C150" s="209" t="s">
        <v>1136</v>
      </c>
      <c r="D150" s="300"/>
      <c r="E150" s="209" t="s">
        <v>1136</v>
      </c>
      <c r="F150" s="278">
        <f t="shared" si="3"/>
        <v>147</v>
      </c>
      <c r="G150" s="282"/>
      <c r="H150" s="317" t="str">
        <f>IF(G150&lt;&gt;"",COUNTIF(G$1:G151,"y"),"")</f>
        <v/>
      </c>
      <c r="I150" s="276" t="s">
        <v>165</v>
      </c>
      <c r="J150" s="328" t="s">
        <v>500</v>
      </c>
      <c r="K150" s="329"/>
      <c r="L150" s="336" t="s">
        <v>151</v>
      </c>
      <c r="M150" s="279" t="s">
        <v>500</v>
      </c>
    </row>
    <row r="151" spans="1:14" s="279" customFormat="1" ht="13.5" thickBot="1">
      <c r="A151" s="209" t="s">
        <v>1182</v>
      </c>
      <c r="B151" s="356" t="s">
        <v>274</v>
      </c>
      <c r="C151" s="209" t="s">
        <v>1182</v>
      </c>
      <c r="D151" s="300"/>
      <c r="E151" s="209" t="s">
        <v>1182</v>
      </c>
      <c r="F151" s="278">
        <f t="shared" si="3"/>
        <v>148</v>
      </c>
      <c r="G151" s="282"/>
      <c r="H151" s="317" t="str">
        <f>IF(G151&lt;&gt;"",COUNTIF(G$1:G152,"y"),"")</f>
        <v/>
      </c>
      <c r="I151" s="276" t="s">
        <v>159</v>
      </c>
      <c r="J151" s="328" t="s">
        <v>500</v>
      </c>
      <c r="K151" s="329"/>
      <c r="L151" s="337" t="s">
        <v>264</v>
      </c>
      <c r="M151" s="279" t="s">
        <v>500</v>
      </c>
      <c r="N151" s="279" t="s">
        <v>264</v>
      </c>
    </row>
    <row r="152" spans="1:14" s="279" customFormat="1" ht="13.5" thickBot="1">
      <c r="A152" s="209" t="s">
        <v>1176</v>
      </c>
      <c r="B152" s="356" t="s">
        <v>275</v>
      </c>
      <c r="C152" s="209" t="s">
        <v>1176</v>
      </c>
      <c r="D152" s="300"/>
      <c r="E152" s="209" t="s">
        <v>1176</v>
      </c>
      <c r="F152" s="278">
        <f t="shared" si="3"/>
        <v>149</v>
      </c>
      <c r="G152" s="282"/>
      <c r="H152" s="317" t="str">
        <f>IF(G152&lt;&gt;"",COUNTIF(G$1:G153,"y"),"")</f>
        <v/>
      </c>
      <c r="I152" s="276" t="s">
        <v>160</v>
      </c>
      <c r="J152" s="328" t="s">
        <v>500</v>
      </c>
      <c r="K152" s="329"/>
      <c r="L152" s="187" t="s">
        <v>263</v>
      </c>
      <c r="M152" s="279" t="s">
        <v>500</v>
      </c>
      <c r="N152" s="279" t="s">
        <v>263</v>
      </c>
    </row>
    <row r="153" spans="1:14" s="279" customFormat="1" ht="13.5" thickBot="1">
      <c r="A153" s="213" t="s">
        <v>1183</v>
      </c>
      <c r="B153" s="356" t="s">
        <v>276</v>
      </c>
      <c r="C153" s="213" t="s">
        <v>1183</v>
      </c>
      <c r="D153" s="302"/>
      <c r="E153" s="213" t="s">
        <v>1183</v>
      </c>
      <c r="F153" s="278">
        <f t="shared" si="3"/>
        <v>150</v>
      </c>
      <c r="G153" s="282"/>
      <c r="H153" s="317" t="str">
        <f>IF(G153&lt;&gt;"",COUNTIF(G$1:G154,"y"),"")</f>
        <v/>
      </c>
      <c r="I153" s="276" t="s">
        <v>158</v>
      </c>
      <c r="J153" s="328" t="s">
        <v>500</v>
      </c>
      <c r="K153" s="329"/>
      <c r="L153" s="276" t="s">
        <v>152</v>
      </c>
      <c r="M153" s="279" t="s">
        <v>500</v>
      </c>
    </row>
    <row r="154" spans="1:14" ht="13.5" thickBot="1">
      <c r="A154" s="101" t="s">
        <v>1279</v>
      </c>
      <c r="B154" s="352" t="s">
        <v>1278</v>
      </c>
      <c r="C154" s="101" t="s">
        <v>1279</v>
      </c>
      <c r="D154" s="134"/>
      <c r="E154" s="101" t="s">
        <v>1279</v>
      </c>
      <c r="F154" s="6">
        <f t="shared" si="3"/>
        <v>151</v>
      </c>
      <c r="G154" s="71"/>
      <c r="H154" s="316" t="str">
        <f>IF(G154&lt;&gt;"",COUNTIF(G$1:G155,"y"),"")</f>
        <v/>
      </c>
      <c r="I154" s="274" t="s">
        <v>174</v>
      </c>
      <c r="J154" s="325" t="s">
        <v>500</v>
      </c>
      <c r="K154" s="326"/>
      <c r="L154" s="274" t="s">
        <v>154</v>
      </c>
      <c r="M154" t="s">
        <v>500</v>
      </c>
      <c r="N154" t="s">
        <v>265</v>
      </c>
    </row>
    <row r="155" spans="1:14" ht="13.5" thickBot="1">
      <c r="A155" s="101" t="s">
        <v>1184</v>
      </c>
      <c r="B155" s="353" t="s">
        <v>1280</v>
      </c>
      <c r="C155" s="101" t="s">
        <v>1184</v>
      </c>
      <c r="D155" s="134"/>
      <c r="E155" s="101" t="s">
        <v>1184</v>
      </c>
      <c r="F155" s="6">
        <f t="shared" si="3"/>
        <v>152</v>
      </c>
      <c r="G155" s="71"/>
      <c r="H155" s="316" t="str">
        <f>IF(G155&lt;&gt;"",COUNTIF(G$1:G156,"y"),"")</f>
        <v/>
      </c>
      <c r="I155" s="274" t="s">
        <v>176</v>
      </c>
      <c r="J155" s="325" t="s">
        <v>500</v>
      </c>
      <c r="K155" s="326"/>
      <c r="L155" s="274" t="s">
        <v>175</v>
      </c>
      <c r="M155" t="s">
        <v>500</v>
      </c>
    </row>
    <row r="156" spans="1:14" ht="13.5" thickBot="1">
      <c r="A156" s="101" t="s">
        <v>1185</v>
      </c>
      <c r="B156" s="353" t="s">
        <v>1281</v>
      </c>
      <c r="C156" s="101" t="s">
        <v>1185</v>
      </c>
      <c r="D156" s="134"/>
      <c r="E156" s="101" t="s">
        <v>1185</v>
      </c>
      <c r="F156" s="6">
        <f t="shared" si="3"/>
        <v>153</v>
      </c>
      <c r="G156" s="71"/>
      <c r="H156" s="316" t="str">
        <f>IF(G156&lt;&gt;"",COUNTIF(G$1:G157,"y"),"")</f>
        <v/>
      </c>
      <c r="I156" s="274" t="s">
        <v>173</v>
      </c>
      <c r="J156" s="325" t="s">
        <v>500</v>
      </c>
      <c r="K156" s="326"/>
      <c r="L156" s="190" t="s">
        <v>500</v>
      </c>
      <c r="M156" t="s">
        <v>500</v>
      </c>
    </row>
    <row r="157" spans="1:14" ht="13.5" thickBot="1">
      <c r="A157" s="97" t="s">
        <v>1186</v>
      </c>
      <c r="B157" s="353" t="s">
        <v>1285</v>
      </c>
      <c r="C157" s="97" t="s">
        <v>1186</v>
      </c>
      <c r="D157" s="134"/>
      <c r="E157" s="97" t="s">
        <v>1186</v>
      </c>
      <c r="F157" s="6">
        <f t="shared" si="3"/>
        <v>154</v>
      </c>
      <c r="G157" s="71"/>
      <c r="H157" s="316" t="str">
        <f>IF(G157&lt;&gt;"",COUNTIF(G$1:G158,"y"),"")</f>
        <v/>
      </c>
      <c r="I157" s="274" t="s">
        <v>172</v>
      </c>
      <c r="J157" s="325" t="s">
        <v>500</v>
      </c>
      <c r="K157" s="326"/>
      <c r="L157" s="191" t="s">
        <v>500</v>
      </c>
      <c r="M157" t="s">
        <v>500</v>
      </c>
    </row>
    <row r="158" spans="1:14" ht="13.5" thickBot="1">
      <c r="A158" s="97" t="s">
        <v>1187</v>
      </c>
      <c r="B158" s="353" t="s">
        <v>1282</v>
      </c>
      <c r="C158" s="97" t="s">
        <v>1187</v>
      </c>
      <c r="D158" s="134"/>
      <c r="E158" s="97" t="s">
        <v>1187</v>
      </c>
      <c r="F158" s="6">
        <f t="shared" si="3"/>
        <v>155</v>
      </c>
      <c r="G158" s="71"/>
      <c r="H158" s="316" t="str">
        <f>IF(G158&lt;&gt;"",COUNTIF(G$1:G159,"y"),"")</f>
        <v/>
      </c>
      <c r="I158" s="274" t="s">
        <v>171</v>
      </c>
      <c r="J158" s="325" t="s">
        <v>500</v>
      </c>
      <c r="K158" s="326"/>
      <c r="L158" s="191" t="s">
        <v>500</v>
      </c>
      <c r="M158" t="s">
        <v>500</v>
      </c>
    </row>
    <row r="159" spans="1:14" ht="13.5" thickBot="1">
      <c r="A159" s="97" t="s">
        <v>1188</v>
      </c>
      <c r="B159" s="353" t="s">
        <v>1283</v>
      </c>
      <c r="C159" s="97" t="s">
        <v>1188</v>
      </c>
      <c r="D159" s="135"/>
      <c r="E159" s="97" t="s">
        <v>1188</v>
      </c>
      <c r="F159" s="6">
        <f t="shared" si="3"/>
        <v>156</v>
      </c>
      <c r="G159" s="71"/>
      <c r="H159" s="316" t="str">
        <f>IF(G159&lt;&gt;"",COUNTIF(G$1:G160,"y"),"")</f>
        <v/>
      </c>
      <c r="I159" s="274" t="s">
        <v>157</v>
      </c>
      <c r="J159" s="325" t="s">
        <v>500</v>
      </c>
      <c r="K159" s="326"/>
      <c r="L159" s="191" t="s">
        <v>500</v>
      </c>
      <c r="M159" t="s">
        <v>500</v>
      </c>
    </row>
    <row r="160" spans="1:14" ht="13.5" thickBot="1">
      <c r="A160" s="101" t="s">
        <v>1189</v>
      </c>
      <c r="B160" s="354" t="s">
        <v>1284</v>
      </c>
      <c r="C160" s="101" t="s">
        <v>1189</v>
      </c>
      <c r="D160" s="133"/>
      <c r="E160" s="102" t="s">
        <v>1189</v>
      </c>
      <c r="F160" s="6">
        <f t="shared" si="3"/>
        <v>157</v>
      </c>
      <c r="G160" s="71"/>
      <c r="H160" s="316" t="str">
        <f>IF(G160&lt;&gt;"",COUNTIF(G$1:G161,"y"),"")</f>
        <v/>
      </c>
      <c r="I160" s="274" t="s">
        <v>170</v>
      </c>
      <c r="J160" s="325" t="s">
        <v>500</v>
      </c>
      <c r="K160" s="326"/>
      <c r="L160" s="190" t="s">
        <v>500</v>
      </c>
      <c r="M160" t="s">
        <v>500</v>
      </c>
    </row>
    <row r="161" spans="1:14" ht="13.5" thickBot="1">
      <c r="A161" s="97" t="s">
        <v>1190</v>
      </c>
      <c r="B161" s="359" t="s">
        <v>1286</v>
      </c>
      <c r="C161" s="97" t="s">
        <v>1190</v>
      </c>
      <c r="D161" s="134"/>
      <c r="E161" s="97" t="s">
        <v>1190</v>
      </c>
      <c r="F161" s="6">
        <f t="shared" si="3"/>
        <v>158</v>
      </c>
      <c r="G161" s="71"/>
      <c r="H161" s="316" t="str">
        <f>IF(G161&lt;&gt;"",COUNTIF(G$1:G162,"y"),"")</f>
        <v/>
      </c>
      <c r="I161" s="274" t="s">
        <v>169</v>
      </c>
      <c r="J161" s="325" t="s">
        <v>500</v>
      </c>
      <c r="K161" s="326"/>
      <c r="L161" s="190" t="s">
        <v>500</v>
      </c>
      <c r="M161" t="s">
        <v>500</v>
      </c>
    </row>
    <row r="162" spans="1:14" s="279" customFormat="1" ht="13.5" thickBot="1">
      <c r="A162" s="209" t="s">
        <v>1191</v>
      </c>
      <c r="B162" s="360" t="s">
        <v>19</v>
      </c>
      <c r="C162" s="209" t="s">
        <v>1191</v>
      </c>
      <c r="D162" s="300"/>
      <c r="E162" s="209" t="s">
        <v>1191</v>
      </c>
      <c r="F162" s="278">
        <f t="shared" si="3"/>
        <v>159</v>
      </c>
      <c r="G162" s="282"/>
      <c r="H162" s="317" t="str">
        <f>IF(G162&lt;&gt;"",COUNTIF(G$1:G163,"y"),"")</f>
        <v/>
      </c>
      <c r="I162" s="276" t="s">
        <v>166</v>
      </c>
      <c r="J162" s="328" t="s">
        <v>500</v>
      </c>
      <c r="K162" s="329"/>
      <c r="L162" s="190" t="s">
        <v>500</v>
      </c>
      <c r="M162" s="279" t="s">
        <v>500</v>
      </c>
    </row>
    <row r="163" spans="1:14" s="279" customFormat="1" ht="13.5" thickBot="1">
      <c r="A163" s="209" t="s">
        <v>1192</v>
      </c>
      <c r="B163" s="360" t="s">
        <v>20</v>
      </c>
      <c r="C163" s="209" t="s">
        <v>1192</v>
      </c>
      <c r="D163" s="300"/>
      <c r="E163" s="209" t="s">
        <v>1192</v>
      </c>
      <c r="F163" s="278">
        <f t="shared" si="3"/>
        <v>160</v>
      </c>
      <c r="G163" s="282"/>
      <c r="H163" s="317" t="str">
        <f>IF(G163&lt;&gt;"",COUNTIF(G$1:G164,"y"),"")</f>
        <v/>
      </c>
      <c r="I163" s="276" t="s">
        <v>178</v>
      </c>
      <c r="J163" s="328" t="s">
        <v>500</v>
      </c>
      <c r="K163" s="329"/>
      <c r="L163" s="190" t="s">
        <v>500</v>
      </c>
      <c r="M163" s="279" t="s">
        <v>500</v>
      </c>
    </row>
    <row r="164" spans="1:14" s="279" customFormat="1" ht="13.5" thickBot="1">
      <c r="A164" s="209" t="s">
        <v>1193</v>
      </c>
      <c r="B164" s="360" t="s">
        <v>279</v>
      </c>
      <c r="C164" s="209" t="s">
        <v>1193</v>
      </c>
      <c r="D164" s="300"/>
      <c r="E164" s="209" t="s">
        <v>1193</v>
      </c>
      <c r="F164" s="278">
        <f t="shared" ref="F164:F208" si="4">F163+1</f>
        <v>161</v>
      </c>
      <c r="G164" s="282"/>
      <c r="H164" s="317" t="str">
        <f>IF(G164&lt;&gt;"",COUNTIF(G$1:G165,"y"),"")</f>
        <v/>
      </c>
      <c r="I164" s="276" t="s">
        <v>168</v>
      </c>
      <c r="J164" s="328" t="s">
        <v>500</v>
      </c>
      <c r="K164" s="329"/>
      <c r="L164" s="190" t="s">
        <v>500</v>
      </c>
      <c r="M164" s="279" t="s">
        <v>500</v>
      </c>
    </row>
    <row r="165" spans="1:14" s="279" customFormat="1" ht="13.5" thickBot="1">
      <c r="A165" s="209" t="s">
        <v>1177</v>
      </c>
      <c r="B165" s="360" t="s">
        <v>1106</v>
      </c>
      <c r="C165" s="209" t="s">
        <v>1177</v>
      </c>
      <c r="D165" s="300"/>
      <c r="E165" s="209" t="s">
        <v>1177</v>
      </c>
      <c r="F165" s="278">
        <f t="shared" si="4"/>
        <v>162</v>
      </c>
      <c r="G165" s="282"/>
      <c r="H165" s="317" t="str">
        <f>IF(G165&lt;&gt;"",COUNTIF(G$1:G166,"y"),"")</f>
        <v/>
      </c>
      <c r="I165" s="276" t="s">
        <v>167</v>
      </c>
      <c r="J165" s="328" t="s">
        <v>500</v>
      </c>
      <c r="K165" s="329"/>
      <c r="L165" s="190" t="s">
        <v>500</v>
      </c>
      <c r="M165" s="279" t="s">
        <v>500</v>
      </c>
    </row>
    <row r="166" spans="1:14" s="279" customFormat="1" ht="13.5" thickBot="1">
      <c r="A166" s="209" t="s">
        <v>1178</v>
      </c>
      <c r="B166" s="360" t="s">
        <v>1301</v>
      </c>
      <c r="C166" s="209" t="s">
        <v>1178</v>
      </c>
      <c r="D166" s="301"/>
      <c r="E166" s="209" t="s">
        <v>1178</v>
      </c>
      <c r="F166" s="278">
        <f t="shared" si="4"/>
        <v>163</v>
      </c>
      <c r="G166" s="282"/>
      <c r="H166" s="317" t="str">
        <f>IF(G166&lt;&gt;"",COUNTIF(G$1:G167,"y"),"")</f>
        <v/>
      </c>
      <c r="I166" s="276" t="s">
        <v>177</v>
      </c>
      <c r="J166" s="328" t="s">
        <v>500</v>
      </c>
      <c r="K166" s="329"/>
      <c r="L166" s="208"/>
      <c r="M166" s="279" t="s">
        <v>500</v>
      </c>
    </row>
    <row r="167" spans="1:14" s="279" customFormat="1" ht="13.5" thickBot="1">
      <c r="A167" s="209" t="s">
        <v>1194</v>
      </c>
      <c r="B167" s="361" t="s">
        <v>22</v>
      </c>
      <c r="C167" s="209" t="s">
        <v>1194</v>
      </c>
      <c r="D167" s="303"/>
      <c r="E167" s="209" t="s">
        <v>1194</v>
      </c>
      <c r="F167" s="278">
        <f t="shared" si="4"/>
        <v>164</v>
      </c>
      <c r="G167" s="282"/>
      <c r="H167" s="317" t="str">
        <f>IF(G167&lt;&gt;"",COUNTIF(G$1:G168,"y"),"")</f>
        <v/>
      </c>
      <c r="I167" s="276" t="s">
        <v>180</v>
      </c>
      <c r="J167" s="328" t="s">
        <v>500</v>
      </c>
      <c r="K167" s="329"/>
      <c r="L167" s="190"/>
      <c r="M167" s="279" t="s">
        <v>500</v>
      </c>
      <c r="N167" s="190" t="s">
        <v>500</v>
      </c>
    </row>
    <row r="168" spans="1:14" s="279" customFormat="1" ht="13.5" thickBot="1">
      <c r="A168" s="303" t="s">
        <v>277</v>
      </c>
      <c r="B168" s="362" t="s">
        <v>278</v>
      </c>
      <c r="C168" s="303" t="s">
        <v>277</v>
      </c>
      <c r="D168" s="303"/>
      <c r="E168" s="209" t="s">
        <v>277</v>
      </c>
      <c r="F168" s="278">
        <f t="shared" si="4"/>
        <v>165</v>
      </c>
      <c r="G168" s="282"/>
      <c r="H168" s="317" t="str">
        <f>IF(G168&lt;&gt;"",COUNTIF(G$1:G169,"y"),"")</f>
        <v/>
      </c>
      <c r="I168" s="276" t="s">
        <v>179</v>
      </c>
      <c r="J168" s="328" t="s">
        <v>500</v>
      </c>
      <c r="K168" s="329"/>
      <c r="L168" s="276" t="s">
        <v>179</v>
      </c>
      <c r="M168" s="279" t="s">
        <v>500</v>
      </c>
      <c r="N168" s="204"/>
    </row>
    <row r="169" spans="1:14" s="308" customFormat="1" ht="13.5" thickBot="1">
      <c r="A169" s="304" t="s">
        <v>322</v>
      </c>
      <c r="B169" s="363" t="s">
        <v>449</v>
      </c>
      <c r="C169" s="304" t="s">
        <v>322</v>
      </c>
      <c r="D169" s="267"/>
      <c r="E169" s="305" t="s">
        <v>322</v>
      </c>
      <c r="F169" s="306">
        <f t="shared" si="4"/>
        <v>166</v>
      </c>
      <c r="G169" s="307"/>
      <c r="H169" s="318" t="str">
        <f>IF(G169&lt;&gt;"",COUNTIF(G$1:G170,"y"),"")</f>
        <v/>
      </c>
      <c r="I169" s="215" t="s">
        <v>146</v>
      </c>
      <c r="J169" s="332" t="s">
        <v>500</v>
      </c>
      <c r="K169" s="333"/>
      <c r="L169" s="338"/>
      <c r="M169" s="308" t="s">
        <v>500</v>
      </c>
      <c r="N169" s="204"/>
    </row>
    <row r="170" spans="1:14" s="308" customFormat="1" ht="13.5" thickBot="1">
      <c r="A170" s="304" t="s">
        <v>323</v>
      </c>
      <c r="B170" s="363" t="s">
        <v>450</v>
      </c>
      <c r="C170" s="304" t="s">
        <v>323</v>
      </c>
      <c r="D170" s="267"/>
      <c r="E170" s="305" t="s">
        <v>323</v>
      </c>
      <c r="F170" s="306">
        <f t="shared" si="4"/>
        <v>167</v>
      </c>
      <c r="G170" s="307"/>
      <c r="H170" s="318" t="str">
        <f>IF(G170&lt;&gt;"",COUNTIF(G$1:G171,"y"),"")</f>
        <v/>
      </c>
      <c r="I170" s="215" t="s">
        <v>385</v>
      </c>
      <c r="J170" s="332" t="s">
        <v>500</v>
      </c>
      <c r="K170" s="333"/>
      <c r="L170" s="338"/>
      <c r="M170" s="308" t="s">
        <v>500</v>
      </c>
      <c r="N170" s="208"/>
    </row>
    <row r="171" spans="1:14" s="308" customFormat="1" ht="13.5" thickBot="1">
      <c r="A171" s="304" t="s">
        <v>371</v>
      </c>
      <c r="B171" s="363" t="s">
        <v>392</v>
      </c>
      <c r="C171" s="304" t="s">
        <v>371</v>
      </c>
      <c r="D171" s="267"/>
      <c r="E171" s="305" t="s">
        <v>371</v>
      </c>
      <c r="F171" s="306">
        <f t="shared" si="4"/>
        <v>168</v>
      </c>
      <c r="G171" s="318"/>
      <c r="H171" s="318">
        <f>IF(A170&lt;&gt;"",COUNTIF(G$1:G172,"y"),"")</f>
        <v>0</v>
      </c>
      <c r="I171" s="215" t="s">
        <v>386</v>
      </c>
      <c r="J171" s="332" t="s">
        <v>500</v>
      </c>
      <c r="K171" s="333"/>
      <c r="L171" s="338"/>
      <c r="M171" s="308" t="s">
        <v>500</v>
      </c>
    </row>
    <row r="172" spans="1:14" s="308" customFormat="1" ht="13.5" thickBot="1">
      <c r="A172" s="304" t="s">
        <v>372</v>
      </c>
      <c r="B172" s="363" t="s">
        <v>393</v>
      </c>
      <c r="C172" s="304" t="s">
        <v>372</v>
      </c>
      <c r="D172" s="267"/>
      <c r="E172" s="305" t="s">
        <v>372</v>
      </c>
      <c r="F172" s="306">
        <f t="shared" si="4"/>
        <v>169</v>
      </c>
      <c r="G172" s="318"/>
      <c r="H172" s="318">
        <f>IF(A171&lt;&gt;"",COUNTIF(G$1:G173,"y"),"")</f>
        <v>0</v>
      </c>
      <c r="I172" s="215" t="s">
        <v>387</v>
      </c>
      <c r="J172" s="332" t="s">
        <v>500</v>
      </c>
      <c r="K172" s="333"/>
      <c r="L172" s="338"/>
      <c r="M172" s="308" t="s">
        <v>500</v>
      </c>
    </row>
    <row r="173" spans="1:14" s="308" customFormat="1" ht="13.5" thickBot="1">
      <c r="A173" s="304" t="s">
        <v>373</v>
      </c>
      <c r="B173" s="363" t="s">
        <v>453</v>
      </c>
      <c r="C173" s="304" t="s">
        <v>373</v>
      </c>
      <c r="D173" s="267"/>
      <c r="E173" s="305" t="s">
        <v>373</v>
      </c>
      <c r="F173" s="306">
        <f t="shared" si="4"/>
        <v>170</v>
      </c>
      <c r="G173" s="318"/>
      <c r="H173" s="318">
        <f>IF(A172&lt;&gt;"",COUNTIF(G$1:G174,"y"),"")</f>
        <v>0</v>
      </c>
      <c r="I173" s="215" t="s">
        <v>388</v>
      </c>
      <c r="J173" s="332" t="s">
        <v>500</v>
      </c>
      <c r="K173" s="333"/>
      <c r="L173" s="338"/>
      <c r="M173" s="308" t="s">
        <v>500</v>
      </c>
      <c r="N173" s="208"/>
    </row>
    <row r="174" spans="1:14" s="308" customFormat="1" ht="13.5" thickBot="1">
      <c r="A174" s="304" t="s">
        <v>374</v>
      </c>
      <c r="B174" s="363" t="s">
        <v>454</v>
      </c>
      <c r="C174" s="304" t="s">
        <v>374</v>
      </c>
      <c r="D174" s="267"/>
      <c r="E174" s="305" t="s">
        <v>374</v>
      </c>
      <c r="F174" s="306">
        <f t="shared" si="4"/>
        <v>171</v>
      </c>
      <c r="G174" s="318"/>
      <c r="H174" s="318"/>
      <c r="I174" s="215" t="s">
        <v>389</v>
      </c>
      <c r="J174" s="332" t="s">
        <v>500</v>
      </c>
      <c r="K174" s="333"/>
      <c r="L174" s="338"/>
      <c r="M174" s="308" t="s">
        <v>500</v>
      </c>
      <c r="N174" s="204"/>
    </row>
    <row r="175" spans="1:14" s="308" customFormat="1" ht="13.5" thickBot="1">
      <c r="A175" s="304" t="s">
        <v>337</v>
      </c>
      <c r="B175" s="363" t="s">
        <v>320</v>
      </c>
      <c r="C175" s="304" t="s">
        <v>337</v>
      </c>
      <c r="D175" s="267"/>
      <c r="E175" s="305" t="s">
        <v>337</v>
      </c>
      <c r="F175" s="306">
        <f t="shared" si="4"/>
        <v>172</v>
      </c>
      <c r="G175" s="318"/>
      <c r="H175" s="318">
        <f>IF(A174&lt;&gt;"",COUNTIF(G$1:G176,"y"),"")</f>
        <v>0</v>
      </c>
      <c r="I175" s="215" t="s">
        <v>396</v>
      </c>
      <c r="J175" s="332" t="s">
        <v>500</v>
      </c>
      <c r="K175" s="333"/>
      <c r="L175" s="338"/>
      <c r="M175" s="308" t="s">
        <v>500</v>
      </c>
    </row>
    <row r="176" spans="1:14" s="308" customFormat="1" ht="13.5" thickBot="1">
      <c r="A176" s="304" t="s">
        <v>324</v>
      </c>
      <c r="B176" s="364" t="s">
        <v>319</v>
      </c>
      <c r="C176" s="304" t="s">
        <v>324</v>
      </c>
      <c r="D176" s="267"/>
      <c r="E176" s="305" t="s">
        <v>324</v>
      </c>
      <c r="F176" s="306">
        <f t="shared" si="4"/>
        <v>173</v>
      </c>
      <c r="G176" s="318"/>
      <c r="H176" s="318">
        <f>IF(A175&lt;&gt;"",COUNTIF(G$1:G177,"y"),"")</f>
        <v>0</v>
      </c>
      <c r="I176" s="215" t="s">
        <v>394</v>
      </c>
      <c r="J176" s="332" t="s">
        <v>500</v>
      </c>
      <c r="K176" s="333"/>
      <c r="L176" s="338"/>
      <c r="M176" s="308" t="s">
        <v>500</v>
      </c>
    </row>
    <row r="177" spans="1:14" s="308" customFormat="1" ht="13.5" thickBot="1">
      <c r="A177" s="304" t="s">
        <v>338</v>
      </c>
      <c r="B177" s="363" t="s">
        <v>283</v>
      </c>
      <c r="C177" s="304" t="s">
        <v>338</v>
      </c>
      <c r="D177" s="267"/>
      <c r="E177" s="305" t="s">
        <v>338</v>
      </c>
      <c r="F177" s="306">
        <f t="shared" si="4"/>
        <v>174</v>
      </c>
      <c r="G177" s="318"/>
      <c r="H177" s="318"/>
      <c r="I177" s="215" t="s">
        <v>395</v>
      </c>
      <c r="J177" s="332" t="s">
        <v>500</v>
      </c>
      <c r="K177" s="333"/>
      <c r="L177" s="338"/>
      <c r="M177" s="308" t="s">
        <v>500</v>
      </c>
      <c r="N177" s="208"/>
    </row>
    <row r="178" spans="1:14" s="308" customFormat="1" ht="13.5" thickBot="1">
      <c r="A178" s="304" t="s">
        <v>325</v>
      </c>
      <c r="B178" s="363" t="s">
        <v>281</v>
      </c>
      <c r="C178" s="304" t="s">
        <v>325</v>
      </c>
      <c r="D178" s="267"/>
      <c r="E178" s="305" t="s">
        <v>325</v>
      </c>
      <c r="F178" s="306">
        <f t="shared" si="4"/>
        <v>175</v>
      </c>
      <c r="G178" s="318"/>
      <c r="H178" s="318"/>
      <c r="I178" s="215" t="s">
        <v>397</v>
      </c>
      <c r="J178" s="332" t="s">
        <v>500</v>
      </c>
      <c r="K178" s="333"/>
      <c r="L178" s="338"/>
      <c r="M178" s="308" t="s">
        <v>500</v>
      </c>
      <c r="N178" s="204"/>
    </row>
    <row r="179" spans="1:14" s="308" customFormat="1" ht="13.5" thickBot="1">
      <c r="A179" s="304" t="s">
        <v>326</v>
      </c>
      <c r="B179" s="363" t="s">
        <v>285</v>
      </c>
      <c r="C179" s="304" t="s">
        <v>326</v>
      </c>
      <c r="D179" s="267"/>
      <c r="E179" s="305" t="s">
        <v>326</v>
      </c>
      <c r="F179" s="306">
        <f t="shared" si="4"/>
        <v>176</v>
      </c>
      <c r="G179" s="318"/>
      <c r="H179" s="318"/>
      <c r="I179" s="215" t="s">
        <v>398</v>
      </c>
      <c r="J179" s="332" t="s">
        <v>500</v>
      </c>
      <c r="K179" s="333"/>
      <c r="L179" s="338"/>
      <c r="M179" s="308" t="s">
        <v>500</v>
      </c>
      <c r="N179" s="208"/>
    </row>
    <row r="180" spans="1:14" s="308" customFormat="1" ht="13.5" thickBot="1">
      <c r="A180" s="304" t="s">
        <v>340</v>
      </c>
      <c r="B180" s="364" t="s">
        <v>332</v>
      </c>
      <c r="C180" s="304" t="s">
        <v>340</v>
      </c>
      <c r="D180" s="267"/>
      <c r="E180" s="305" t="s">
        <v>340</v>
      </c>
      <c r="F180" s="306">
        <f t="shared" si="4"/>
        <v>177</v>
      </c>
      <c r="G180" s="318"/>
      <c r="H180" s="318"/>
      <c r="I180" s="319" t="s">
        <v>403</v>
      </c>
      <c r="J180" s="332" t="s">
        <v>500</v>
      </c>
      <c r="K180" s="333"/>
      <c r="L180" s="338"/>
      <c r="M180" s="308" t="s">
        <v>500</v>
      </c>
      <c r="N180" s="204"/>
    </row>
    <row r="181" spans="1:14" s="308" customFormat="1" ht="13.5" thickBot="1">
      <c r="A181" s="304" t="s">
        <v>336</v>
      </c>
      <c r="B181" s="364" t="s">
        <v>451</v>
      </c>
      <c r="C181" s="304" t="s">
        <v>336</v>
      </c>
      <c r="D181" s="267"/>
      <c r="E181" s="305" t="s">
        <v>336</v>
      </c>
      <c r="F181" s="306">
        <f t="shared" si="4"/>
        <v>178</v>
      </c>
      <c r="G181" s="318"/>
      <c r="H181" s="318"/>
      <c r="I181" s="215" t="s">
        <v>413</v>
      </c>
      <c r="J181" s="332" t="s">
        <v>500</v>
      </c>
      <c r="K181" s="333"/>
      <c r="L181" s="338"/>
      <c r="M181" s="308" t="s">
        <v>500</v>
      </c>
    </row>
    <row r="182" spans="1:14" s="308" customFormat="1" ht="13.5" thickBot="1">
      <c r="A182" s="304" t="s">
        <v>341</v>
      </c>
      <c r="B182" s="364" t="s">
        <v>333</v>
      </c>
      <c r="C182" s="304" t="s">
        <v>341</v>
      </c>
      <c r="D182" s="267"/>
      <c r="E182" s="305" t="s">
        <v>341</v>
      </c>
      <c r="F182" s="306">
        <f t="shared" si="4"/>
        <v>179</v>
      </c>
      <c r="G182" s="318"/>
      <c r="H182" s="318"/>
      <c r="I182" s="215" t="s">
        <v>412</v>
      </c>
      <c r="J182" s="332" t="s">
        <v>500</v>
      </c>
      <c r="K182" s="333"/>
      <c r="L182" s="338"/>
      <c r="M182" s="308" t="s">
        <v>500</v>
      </c>
      <c r="N182" s="204"/>
    </row>
    <row r="183" spans="1:14" s="308" customFormat="1" ht="13.5" thickBot="1">
      <c r="A183" s="304" t="s">
        <v>327</v>
      </c>
      <c r="B183" s="364" t="s">
        <v>321</v>
      </c>
      <c r="C183" s="304" t="s">
        <v>327</v>
      </c>
      <c r="D183" s="267"/>
      <c r="E183" s="305" t="s">
        <v>327</v>
      </c>
      <c r="F183" s="306">
        <f t="shared" si="4"/>
        <v>180</v>
      </c>
      <c r="G183" s="318"/>
      <c r="H183" s="318"/>
      <c r="I183" s="215" t="s">
        <v>414</v>
      </c>
      <c r="J183" s="332" t="s">
        <v>500</v>
      </c>
      <c r="K183" s="333"/>
      <c r="L183" s="338"/>
      <c r="M183" s="308" t="s">
        <v>500</v>
      </c>
      <c r="N183" s="208"/>
    </row>
    <row r="184" spans="1:14" s="308" customFormat="1" ht="13.5" thickBot="1">
      <c r="A184" s="304" t="s">
        <v>335</v>
      </c>
      <c r="B184" s="364" t="s">
        <v>370</v>
      </c>
      <c r="C184" s="304" t="s">
        <v>335</v>
      </c>
      <c r="D184" s="267"/>
      <c r="E184" s="305" t="s">
        <v>335</v>
      </c>
      <c r="F184" s="306">
        <f t="shared" si="4"/>
        <v>181</v>
      </c>
      <c r="G184" s="318"/>
      <c r="H184" s="318"/>
      <c r="I184" s="215" t="s">
        <v>399</v>
      </c>
      <c r="J184" s="332" t="s">
        <v>500</v>
      </c>
      <c r="K184" s="333"/>
      <c r="L184" s="338"/>
      <c r="M184" s="308" t="s">
        <v>500</v>
      </c>
    </row>
    <row r="185" spans="1:14" s="308" customFormat="1" ht="13.5" thickBot="1">
      <c r="A185" s="304" t="s">
        <v>342</v>
      </c>
      <c r="B185" s="363" t="s">
        <v>334</v>
      </c>
      <c r="C185" s="304" t="s">
        <v>342</v>
      </c>
      <c r="D185" s="267"/>
      <c r="E185" s="305" t="s">
        <v>342</v>
      </c>
      <c r="F185" s="306">
        <f t="shared" si="4"/>
        <v>182</v>
      </c>
      <c r="G185" s="318"/>
      <c r="H185" s="318"/>
      <c r="I185" s="215" t="s">
        <v>400</v>
      </c>
      <c r="J185" s="332" t="s">
        <v>500</v>
      </c>
      <c r="K185" s="333"/>
      <c r="L185" s="338"/>
      <c r="M185" s="308" t="s">
        <v>500</v>
      </c>
      <c r="N185" s="204"/>
    </row>
    <row r="186" spans="1:14" s="308" customFormat="1" ht="13.5" thickBot="1">
      <c r="A186" s="304" t="s">
        <v>343</v>
      </c>
      <c r="B186" s="363" t="s">
        <v>284</v>
      </c>
      <c r="C186" s="304" t="s">
        <v>343</v>
      </c>
      <c r="D186" s="267"/>
      <c r="E186" s="305" t="s">
        <v>343</v>
      </c>
      <c r="F186" s="306">
        <f t="shared" si="4"/>
        <v>183</v>
      </c>
      <c r="G186" s="318"/>
      <c r="H186" s="318"/>
      <c r="I186" s="215" t="s">
        <v>428</v>
      </c>
      <c r="J186" s="332" t="s">
        <v>500</v>
      </c>
      <c r="K186" s="333"/>
      <c r="L186" s="339"/>
      <c r="M186" s="308" t="s">
        <v>500</v>
      </c>
      <c r="N186" s="205"/>
    </row>
    <row r="187" spans="1:14" s="308" customFormat="1" ht="13.5" thickBot="1">
      <c r="A187" s="304" t="s">
        <v>339</v>
      </c>
      <c r="B187" s="363" t="s">
        <v>280</v>
      </c>
      <c r="C187" s="304" t="s">
        <v>339</v>
      </c>
      <c r="D187" s="267"/>
      <c r="E187" s="305" t="s">
        <v>339</v>
      </c>
      <c r="F187" s="306">
        <f t="shared" si="4"/>
        <v>184</v>
      </c>
      <c r="G187" s="318"/>
      <c r="H187" s="318"/>
      <c r="I187" s="215" t="s">
        <v>401</v>
      </c>
      <c r="J187" s="332" t="s">
        <v>500</v>
      </c>
      <c r="K187" s="333"/>
      <c r="L187" s="339"/>
      <c r="M187" s="308" t="s">
        <v>500</v>
      </c>
    </row>
    <row r="188" spans="1:14" s="313" customFormat="1" ht="13.5" thickBot="1">
      <c r="A188" s="309" t="s">
        <v>328</v>
      </c>
      <c r="B188" s="365" t="s">
        <v>351</v>
      </c>
      <c r="C188" s="309" t="s">
        <v>328</v>
      </c>
      <c r="D188" s="310"/>
      <c r="E188" s="311" t="s">
        <v>328</v>
      </c>
      <c r="F188" s="312">
        <f t="shared" si="4"/>
        <v>185</v>
      </c>
      <c r="G188" s="320"/>
      <c r="H188" s="320"/>
      <c r="I188" s="321" t="s">
        <v>404</v>
      </c>
      <c r="J188" s="334" t="s">
        <v>500</v>
      </c>
      <c r="K188" s="335"/>
      <c r="L188" s="340"/>
      <c r="M188" s="313" t="s">
        <v>500</v>
      </c>
      <c r="N188" s="190" t="s">
        <v>500</v>
      </c>
    </row>
    <row r="189" spans="1:14" s="313" customFormat="1" ht="13.5" thickBot="1">
      <c r="A189" s="309" t="s">
        <v>344</v>
      </c>
      <c r="B189" s="366" t="s">
        <v>291</v>
      </c>
      <c r="C189" s="309" t="s">
        <v>344</v>
      </c>
      <c r="D189" s="310"/>
      <c r="E189" s="311" t="s">
        <v>344</v>
      </c>
      <c r="F189" s="312">
        <f t="shared" si="4"/>
        <v>186</v>
      </c>
      <c r="G189" s="320"/>
      <c r="H189" s="320"/>
      <c r="I189" s="314" t="s">
        <v>427</v>
      </c>
      <c r="J189" s="334" t="s">
        <v>500</v>
      </c>
      <c r="K189" s="335"/>
      <c r="L189" s="341"/>
      <c r="M189" s="313" t="s">
        <v>500</v>
      </c>
    </row>
    <row r="190" spans="1:14" s="313" customFormat="1" ht="13.5" thickBot="1">
      <c r="A190" s="309" t="s">
        <v>329</v>
      </c>
      <c r="B190" s="365" t="s">
        <v>355</v>
      </c>
      <c r="C190" s="309" t="s">
        <v>329</v>
      </c>
      <c r="D190" s="310"/>
      <c r="E190" s="311" t="s">
        <v>329</v>
      </c>
      <c r="F190" s="312">
        <f t="shared" si="4"/>
        <v>187</v>
      </c>
      <c r="G190" s="320"/>
      <c r="H190" s="320"/>
      <c r="I190" s="314" t="s">
        <v>402</v>
      </c>
      <c r="J190" s="334" t="s">
        <v>500</v>
      </c>
      <c r="K190" s="335"/>
      <c r="L190" s="342"/>
      <c r="M190" s="313" t="s">
        <v>500</v>
      </c>
    </row>
    <row r="191" spans="1:14" s="313" customFormat="1" ht="13.5" thickBot="1">
      <c r="A191" s="310" t="s">
        <v>330</v>
      </c>
      <c r="B191" s="366" t="s">
        <v>356</v>
      </c>
      <c r="C191" s="310" t="s">
        <v>330</v>
      </c>
      <c r="D191" s="310"/>
      <c r="E191" s="311" t="s">
        <v>330</v>
      </c>
      <c r="F191" s="312">
        <f t="shared" si="4"/>
        <v>188</v>
      </c>
      <c r="G191" s="320"/>
      <c r="H191" s="320"/>
      <c r="I191" s="314" t="s">
        <v>406</v>
      </c>
      <c r="J191" s="334" t="s">
        <v>500</v>
      </c>
      <c r="K191" s="335"/>
      <c r="L191" s="343"/>
      <c r="M191" s="313" t="s">
        <v>500</v>
      </c>
      <c r="N191" s="191" t="s">
        <v>500</v>
      </c>
    </row>
    <row r="192" spans="1:14" s="313" customFormat="1" ht="13.5" thickBot="1">
      <c r="A192" s="309" t="s">
        <v>345</v>
      </c>
      <c r="B192" s="366" t="s">
        <v>350</v>
      </c>
      <c r="C192" s="309" t="s">
        <v>345</v>
      </c>
      <c r="D192" s="310"/>
      <c r="E192" s="311" t="s">
        <v>345</v>
      </c>
      <c r="F192" s="312">
        <f t="shared" si="4"/>
        <v>189</v>
      </c>
      <c r="G192" s="320"/>
      <c r="H192" s="320"/>
      <c r="I192" s="314" t="s">
        <v>405</v>
      </c>
      <c r="J192" s="334" t="s">
        <v>500</v>
      </c>
      <c r="K192" s="335"/>
      <c r="L192" s="341"/>
      <c r="M192" s="313" t="s">
        <v>500</v>
      </c>
    </row>
    <row r="193" spans="1:14" s="313" customFormat="1" ht="13.5" thickBot="1">
      <c r="A193" s="309" t="s">
        <v>346</v>
      </c>
      <c r="B193" s="365" t="s">
        <v>352</v>
      </c>
      <c r="C193" s="309" t="s">
        <v>346</v>
      </c>
      <c r="D193" s="310"/>
      <c r="E193" s="311" t="s">
        <v>346</v>
      </c>
      <c r="F193" s="312">
        <f t="shared" si="4"/>
        <v>190</v>
      </c>
      <c r="G193" s="320"/>
      <c r="H193" s="320"/>
      <c r="I193" s="314" t="s">
        <v>415</v>
      </c>
      <c r="J193" s="334" t="s">
        <v>500</v>
      </c>
      <c r="K193" s="335"/>
      <c r="L193" s="341"/>
      <c r="M193" s="313" t="s">
        <v>500</v>
      </c>
    </row>
    <row r="194" spans="1:14" s="313" customFormat="1" ht="13.5" thickBot="1">
      <c r="A194" s="309" t="s">
        <v>347</v>
      </c>
      <c r="B194" s="366" t="s">
        <v>316</v>
      </c>
      <c r="C194" s="309" t="s">
        <v>347</v>
      </c>
      <c r="D194" s="310"/>
      <c r="E194" s="311" t="s">
        <v>347</v>
      </c>
      <c r="F194" s="312">
        <f t="shared" si="4"/>
        <v>191</v>
      </c>
      <c r="G194" s="320"/>
      <c r="H194" s="320"/>
      <c r="I194" s="314" t="s">
        <v>431</v>
      </c>
      <c r="J194" s="334" t="s">
        <v>500</v>
      </c>
      <c r="K194" s="335"/>
      <c r="L194" s="341"/>
      <c r="M194" s="313" t="s">
        <v>500</v>
      </c>
      <c r="N194" s="204"/>
    </row>
    <row r="195" spans="1:14" s="313" customFormat="1" ht="13.5" thickBot="1">
      <c r="A195" s="309" t="s">
        <v>348</v>
      </c>
      <c r="B195" s="365" t="s">
        <v>353</v>
      </c>
      <c r="C195" s="309" t="s">
        <v>348</v>
      </c>
      <c r="D195" s="310"/>
      <c r="E195" s="311" t="s">
        <v>348</v>
      </c>
      <c r="F195" s="312">
        <f t="shared" si="4"/>
        <v>192</v>
      </c>
      <c r="G195" s="320"/>
      <c r="H195" s="320"/>
      <c r="I195" s="314" t="s">
        <v>418</v>
      </c>
      <c r="J195" s="334" t="s">
        <v>500</v>
      </c>
      <c r="K195" s="335"/>
      <c r="L195" s="340"/>
      <c r="M195" s="313" t="s">
        <v>500</v>
      </c>
      <c r="N195" s="190" t="s">
        <v>500</v>
      </c>
    </row>
    <row r="196" spans="1:14" s="313" customFormat="1" ht="13.5" thickBot="1">
      <c r="A196" s="309" t="s">
        <v>349</v>
      </c>
      <c r="B196" s="365" t="s">
        <v>318</v>
      </c>
      <c r="C196" s="309" t="s">
        <v>349</v>
      </c>
      <c r="D196" s="310"/>
      <c r="E196" s="311" t="s">
        <v>349</v>
      </c>
      <c r="F196" s="312">
        <f t="shared" si="4"/>
        <v>193</v>
      </c>
      <c r="G196" s="320"/>
      <c r="H196" s="320"/>
      <c r="I196" s="314" t="s">
        <v>417</v>
      </c>
      <c r="J196" s="334" t="s">
        <v>500</v>
      </c>
      <c r="K196" s="335"/>
      <c r="L196" s="344"/>
      <c r="M196" s="313" t="s">
        <v>500</v>
      </c>
      <c r="N196" s="205"/>
    </row>
    <row r="197" spans="1:14" s="313" customFormat="1" ht="13.5" thickBot="1">
      <c r="A197" s="309" t="s">
        <v>331</v>
      </c>
      <c r="B197" s="365" t="s">
        <v>317</v>
      </c>
      <c r="C197" s="309" t="s">
        <v>331</v>
      </c>
      <c r="D197" s="310"/>
      <c r="E197" s="311" t="s">
        <v>331</v>
      </c>
      <c r="F197" s="312">
        <f t="shared" si="4"/>
        <v>194</v>
      </c>
      <c r="G197" s="320"/>
      <c r="H197" s="320"/>
      <c r="I197" s="314" t="s">
        <v>416</v>
      </c>
      <c r="J197" s="334" t="s">
        <v>500</v>
      </c>
      <c r="K197" s="335"/>
      <c r="L197" s="344"/>
      <c r="M197" s="313" t="s">
        <v>500</v>
      </c>
    </row>
    <row r="198" spans="1:14" s="313" customFormat="1" ht="13.5" thickBot="1">
      <c r="A198" s="309" t="s">
        <v>354</v>
      </c>
      <c r="B198" s="365" t="s">
        <v>502</v>
      </c>
      <c r="C198" s="309" t="s">
        <v>354</v>
      </c>
      <c r="D198" s="310"/>
      <c r="E198" s="311" t="s">
        <v>354</v>
      </c>
      <c r="F198" s="312">
        <f t="shared" si="4"/>
        <v>195</v>
      </c>
      <c r="G198" s="320"/>
      <c r="H198" s="320"/>
      <c r="I198" s="314" t="s">
        <v>407</v>
      </c>
      <c r="J198" s="334" t="s">
        <v>500</v>
      </c>
      <c r="K198" s="335"/>
      <c r="L198" s="344"/>
      <c r="M198" s="313" t="s">
        <v>500</v>
      </c>
    </row>
    <row r="199" spans="1:14" s="308" customFormat="1" ht="13.5" thickBot="1">
      <c r="A199" s="304" t="s">
        <v>359</v>
      </c>
      <c r="B199" s="363" t="s">
        <v>293</v>
      </c>
      <c r="C199" s="304" t="s">
        <v>359</v>
      </c>
      <c r="D199" s="267"/>
      <c r="E199" s="305" t="s">
        <v>359</v>
      </c>
      <c r="F199" s="306">
        <f t="shared" si="4"/>
        <v>196</v>
      </c>
      <c r="G199" s="318"/>
      <c r="H199" s="318"/>
      <c r="I199" s="215" t="s">
        <v>429</v>
      </c>
      <c r="J199" s="332" t="s">
        <v>500</v>
      </c>
      <c r="K199" s="333"/>
      <c r="L199" s="345"/>
      <c r="M199" s="308" t="s">
        <v>500</v>
      </c>
    </row>
    <row r="200" spans="1:14" s="308" customFormat="1" ht="13.5" thickBot="1">
      <c r="A200" s="304" t="s">
        <v>360</v>
      </c>
      <c r="B200" s="363" t="s">
        <v>294</v>
      </c>
      <c r="C200" s="304" t="s">
        <v>360</v>
      </c>
      <c r="D200" s="267"/>
      <c r="E200" s="305" t="s">
        <v>360</v>
      </c>
      <c r="F200" s="306">
        <f t="shared" si="4"/>
        <v>197</v>
      </c>
      <c r="G200" s="318"/>
      <c r="H200" s="318"/>
      <c r="I200" s="215" t="s">
        <v>419</v>
      </c>
      <c r="J200" s="332" t="s">
        <v>500</v>
      </c>
      <c r="K200" s="333"/>
      <c r="L200" s="346"/>
      <c r="M200" s="308" t="s">
        <v>500</v>
      </c>
    </row>
    <row r="201" spans="1:14" s="308" customFormat="1" ht="13.5" thickBot="1">
      <c r="A201" s="304" t="s">
        <v>362</v>
      </c>
      <c r="B201" s="363" t="s">
        <v>287</v>
      </c>
      <c r="C201" s="304" t="s">
        <v>362</v>
      </c>
      <c r="D201" s="267"/>
      <c r="E201" s="305" t="s">
        <v>362</v>
      </c>
      <c r="F201" s="306">
        <f t="shared" si="4"/>
        <v>198</v>
      </c>
      <c r="G201" s="318"/>
      <c r="H201" s="318"/>
      <c r="I201" s="215" t="s">
        <v>430</v>
      </c>
      <c r="J201" s="332" t="s">
        <v>500</v>
      </c>
      <c r="K201" s="333"/>
      <c r="L201" s="346"/>
      <c r="M201" s="308" t="s">
        <v>500</v>
      </c>
    </row>
    <row r="202" spans="1:14" s="308" customFormat="1" ht="13.5" thickBot="1">
      <c r="A202" s="267" t="s">
        <v>364</v>
      </c>
      <c r="B202" s="363" t="s">
        <v>282</v>
      </c>
      <c r="C202" s="267" t="s">
        <v>364</v>
      </c>
      <c r="D202" s="267"/>
      <c r="E202" s="305" t="s">
        <v>364</v>
      </c>
      <c r="F202" s="306">
        <f t="shared" si="4"/>
        <v>199</v>
      </c>
      <c r="G202" s="318"/>
      <c r="H202" s="318"/>
      <c r="I202" s="215" t="s">
        <v>420</v>
      </c>
      <c r="J202" s="332" t="s">
        <v>500</v>
      </c>
      <c r="K202" s="333"/>
      <c r="L202" s="346"/>
    </row>
    <row r="203" spans="1:14" s="308" customFormat="1" ht="13.5" thickBot="1">
      <c r="A203" s="267" t="s">
        <v>365</v>
      </c>
      <c r="B203" s="363" t="s">
        <v>455</v>
      </c>
      <c r="C203" s="267" t="s">
        <v>365</v>
      </c>
      <c r="D203" s="267"/>
      <c r="E203" s="305" t="s">
        <v>365</v>
      </c>
      <c r="F203" s="306">
        <f t="shared" si="4"/>
        <v>200</v>
      </c>
      <c r="G203" s="318"/>
      <c r="H203" s="318"/>
      <c r="I203" s="215" t="s">
        <v>408</v>
      </c>
      <c r="J203" s="332" t="s">
        <v>500</v>
      </c>
      <c r="K203" s="333"/>
      <c r="L203" s="346"/>
    </row>
    <row r="204" spans="1:14" s="308" customFormat="1" ht="13.5" thickBot="1">
      <c r="A204" s="304" t="s">
        <v>363</v>
      </c>
      <c r="B204" s="363" t="s">
        <v>292</v>
      </c>
      <c r="C204" s="304" t="s">
        <v>363</v>
      </c>
      <c r="D204" s="267"/>
      <c r="E204" s="305" t="s">
        <v>363</v>
      </c>
      <c r="F204" s="306">
        <f t="shared" si="4"/>
        <v>201</v>
      </c>
      <c r="G204" s="318"/>
      <c r="H204" s="318"/>
      <c r="I204" s="215" t="s">
        <v>421</v>
      </c>
      <c r="J204" s="332" t="s">
        <v>500</v>
      </c>
      <c r="K204" s="333"/>
      <c r="L204" s="346"/>
    </row>
    <row r="205" spans="1:14" s="308" customFormat="1" ht="13.5" thickBot="1">
      <c r="A205" s="304" t="s">
        <v>358</v>
      </c>
      <c r="B205" s="363" t="s">
        <v>357</v>
      </c>
      <c r="C205" s="304" t="s">
        <v>358</v>
      </c>
      <c r="D205" s="267"/>
      <c r="E205" s="305" t="s">
        <v>358</v>
      </c>
      <c r="F205" s="306">
        <f t="shared" si="4"/>
        <v>202</v>
      </c>
      <c r="G205" s="318"/>
      <c r="H205" s="318"/>
      <c r="I205" s="215" t="s">
        <v>409</v>
      </c>
      <c r="J205" s="332" t="s">
        <v>500</v>
      </c>
      <c r="K205" s="333"/>
      <c r="L205" s="346"/>
    </row>
    <row r="206" spans="1:14" s="308" customFormat="1" ht="13.5" thickBot="1">
      <c r="A206" s="304" t="s">
        <v>366</v>
      </c>
      <c r="B206" s="363" t="s">
        <v>289</v>
      </c>
      <c r="C206" s="304" t="s">
        <v>366</v>
      </c>
      <c r="D206" s="267"/>
      <c r="E206" s="305" t="s">
        <v>366</v>
      </c>
      <c r="F206" s="306">
        <f t="shared" si="4"/>
        <v>203</v>
      </c>
      <c r="G206" s="318"/>
      <c r="H206" s="318"/>
      <c r="I206" s="319" t="s">
        <v>410</v>
      </c>
      <c r="J206" s="332" t="s">
        <v>500</v>
      </c>
      <c r="K206" s="333"/>
      <c r="L206" s="346"/>
    </row>
    <row r="207" spans="1:14" s="308" customFormat="1" ht="13.5" thickBot="1">
      <c r="A207" s="304" t="s">
        <v>361</v>
      </c>
      <c r="B207" s="363" t="s">
        <v>290</v>
      </c>
      <c r="C207" s="304" t="s">
        <v>361</v>
      </c>
      <c r="D207" s="267"/>
      <c r="E207" s="305" t="s">
        <v>361</v>
      </c>
      <c r="F207" s="306">
        <f t="shared" si="4"/>
        <v>204</v>
      </c>
      <c r="G207" s="318"/>
      <c r="H207" s="318"/>
      <c r="I207" s="215" t="s">
        <v>422</v>
      </c>
      <c r="J207" s="332" t="s">
        <v>500</v>
      </c>
      <c r="K207" s="333"/>
      <c r="L207" s="346"/>
    </row>
    <row r="208" spans="1:14" s="308" customFormat="1" ht="13.5" thickBot="1">
      <c r="A208" s="304" t="s">
        <v>367</v>
      </c>
      <c r="B208" s="363" t="s">
        <v>295</v>
      </c>
      <c r="C208" s="304" t="s">
        <v>367</v>
      </c>
      <c r="D208" s="267"/>
      <c r="E208" s="305" t="s">
        <v>367</v>
      </c>
      <c r="F208" s="306">
        <f t="shared" si="4"/>
        <v>205</v>
      </c>
      <c r="G208" s="318"/>
      <c r="H208" s="318"/>
      <c r="I208" s="215" t="s">
        <v>411</v>
      </c>
      <c r="J208" s="332" t="s">
        <v>500</v>
      </c>
      <c r="K208" s="333"/>
      <c r="L208" s="346"/>
    </row>
    <row r="209" spans="1:12" s="308" customFormat="1" ht="13.5" thickBot="1">
      <c r="A209" s="304" t="s">
        <v>368</v>
      </c>
      <c r="B209" s="363" t="s">
        <v>288</v>
      </c>
      <c r="C209" s="304" t="s">
        <v>368</v>
      </c>
      <c r="D209" s="267"/>
      <c r="E209" s="305" t="s">
        <v>368</v>
      </c>
      <c r="F209" s="306">
        <f>F208+1</f>
        <v>206</v>
      </c>
      <c r="G209" s="318"/>
      <c r="H209" s="318"/>
      <c r="I209" s="215" t="s">
        <v>423</v>
      </c>
      <c r="J209" s="332" t="s">
        <v>500</v>
      </c>
      <c r="K209" s="333"/>
      <c r="L209" s="346"/>
    </row>
    <row r="210" spans="1:12" s="308" customFormat="1" ht="13.5" thickBot="1">
      <c r="A210" s="304" t="s">
        <v>369</v>
      </c>
      <c r="B210" s="363" t="s">
        <v>286</v>
      </c>
      <c r="C210" s="304" t="s">
        <v>369</v>
      </c>
      <c r="D210" s="267"/>
      <c r="E210" s="305" t="s">
        <v>369</v>
      </c>
      <c r="F210" s="306">
        <f>F209+1</f>
        <v>207</v>
      </c>
      <c r="G210" s="318"/>
      <c r="H210" s="318"/>
      <c r="I210" s="322" t="s">
        <v>424</v>
      </c>
      <c r="J210" s="332" t="s">
        <v>500</v>
      </c>
      <c r="K210" s="333"/>
      <c r="L210" s="346"/>
    </row>
    <row r="211" spans="1:12">
      <c r="G211" s="323"/>
      <c r="H211" s="323"/>
      <c r="I211" s="324"/>
      <c r="J211" s="325" t="s">
        <v>500</v>
      </c>
      <c r="K211" s="326"/>
      <c r="L211" s="327" t="s">
        <v>911</v>
      </c>
    </row>
    <row r="212" spans="1:12">
      <c r="A212" s="5"/>
      <c r="G212" s="323"/>
      <c r="H212" s="323"/>
      <c r="I212" s="324"/>
      <c r="J212" s="325" t="s">
        <v>500</v>
      </c>
      <c r="K212" s="326"/>
      <c r="L212" s="205" t="s">
        <v>1119</v>
      </c>
    </row>
    <row r="213" spans="1:12">
      <c r="G213" s="323"/>
      <c r="H213" s="323"/>
      <c r="I213" s="324"/>
      <c r="J213" s="325" t="s">
        <v>500</v>
      </c>
      <c r="K213" s="326"/>
      <c r="L213" s="204" t="s">
        <v>1093</v>
      </c>
    </row>
    <row r="214" spans="1:12">
      <c r="L214" s="204" t="s">
        <v>1096</v>
      </c>
    </row>
    <row r="215" spans="1:12">
      <c r="L215" s="205" t="s">
        <v>1070</v>
      </c>
    </row>
    <row r="216" spans="1:12">
      <c r="L216" s="204" t="s">
        <v>980</v>
      </c>
    </row>
    <row r="217" spans="1:12">
      <c r="L217" s="204" t="s">
        <v>1077</v>
      </c>
    </row>
    <row r="218" spans="1:12">
      <c r="L218" s="204" t="s">
        <v>965</v>
      </c>
    </row>
    <row r="219" spans="1:12">
      <c r="L219" s="204" t="s">
        <v>951</v>
      </c>
    </row>
    <row r="220" spans="1:12">
      <c r="L220" s="204" t="s">
        <v>928</v>
      </c>
    </row>
    <row r="221" spans="1:12" ht="13.5" thickBot="1">
      <c r="L221" s="204" t="s">
        <v>933</v>
      </c>
    </row>
    <row r="222" spans="1:12">
      <c r="L222" s="327" t="s">
        <v>911</v>
      </c>
    </row>
    <row r="224" spans="1:12">
      <c r="L224" s="205" t="s">
        <v>150</v>
      </c>
    </row>
    <row r="225" spans="12:12">
      <c r="L225" s="207" t="s">
        <v>1083</v>
      </c>
    </row>
    <row r="226" spans="12:12">
      <c r="L226" s="204" t="s">
        <v>947</v>
      </c>
    </row>
  </sheetData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&amp;L&amp;G&amp;R&amp;8Document: &amp;F, &amp;A
Print Date: &amp;D
Page &amp;P of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&amp;L&amp;G&amp;R&amp;8Document: &amp;F, &amp;A
Print Date: &amp;D
Page 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CopyThisForNewSheet</vt:lpstr>
      <vt:lpstr>Sheet1!Print_Area</vt:lpstr>
    </vt:vector>
  </TitlesOfParts>
  <Company>RMIT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Laming</dc:creator>
  <cp:lastModifiedBy>Pete</cp:lastModifiedBy>
  <cp:lastPrinted>2012-07-26T05:07:12Z</cp:lastPrinted>
  <dcterms:created xsi:type="dcterms:W3CDTF">2004-11-07T22:49:04Z</dcterms:created>
  <dcterms:modified xsi:type="dcterms:W3CDTF">2012-07-26T15:55:03Z</dcterms:modified>
</cp:coreProperties>
</file>